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1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<sst xmlns="http://schemas.openxmlformats.org/spreadsheetml/2006/main" count="1444" uniqueCount="189">
  <si>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</si>
  <si>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</si>
  <si>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</si>
  <si>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</si>
  <si>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</si>
  <si>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</si>
  <si>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</si>
  <si>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</si>
  <si>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</si>
  <si>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</si>
  <si>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</si>
  <si>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</si>
  <si>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</si>
  <si>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</si>
  <si>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</si>
  <si>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</si>
  <si>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</si>
  <si>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</si>
  <si>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</si>
  <si>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</si>
  <si>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</si>
  <si>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</si>
  <si>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</si>
  <si>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</si>
  <si>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</si>
  <si>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</si>
  <si>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</si>
  <si>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</si>
  <si>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</si>
  <si>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</si>
  <si>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</si>
  <si>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</si>
  <si>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</si>
  <si>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</si>
  <si>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</si>
  <si>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</si>
  <si>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</si>
  <si>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</si>
  <si>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</si>
  <si>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</si>
  <si>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</si>
  <si>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</si>
  <si>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</si>
  <si>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</si>
  <si>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</si>
  <si>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</si>
  <si>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</si>
  <si>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</si>
  <si>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</si>
  <si>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</si>
  <si>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</si>
  <si>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</si>
  <si>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</si>
  <si>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</si>
  <si>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</si>
  <si>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</si>
  <si>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</si>
  <si>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</si>
  <si>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</si>
  <si>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</si>
  <si>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</si>
  <si>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</si>
  <si>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</si>
  <si>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</si>
  <si>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</si>
  <si>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</si>
  <si>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</si>
  <si>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</si>
  <si>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</si>
  <si>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</si>
  <si>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</si>
  <si>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</si>
  <si>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</si>
  <si>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</si>
  <si>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</si>
  <si>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</si>
  <si>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</si>
  <si>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</si>
  <si>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</si>
  <si>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</si>
  <si>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</si>
  <si>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</si>
  <si>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</si>
  <si>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</si>
  <si>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</si>
  <si>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</si>
  <si>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</si>
  <si>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</si>
  <si>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</si>
  <si>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</si>
  <si>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</si>
  <si>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</si>
  <si>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</si>
  <si>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</si>
  <si>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</si>
  <si>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</si>
  <si>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</si>
  <si>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</si>
  <si>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</si>
  <si>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</si>
  <si>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</si>
  <si>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</si>
  <si>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</si>
  <si>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</si>
  <si>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</si>
  <si>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</si>
  <si>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</si>
  <si>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</si>
  <si>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</si>
  <si>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</si>
  <si>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</si>
  <si>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</si>
  <si>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</si>
  <si>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</si>
  <si>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</si>
  <si>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</si>
  <si>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</si>
  <si>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</si>
  <si>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</si>
  <si>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</si>
  <si>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</si>
  <si>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</si>
  <si>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</si>
  <si>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</si>
  <si>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</si>
  <si>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</si>
  <si>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</si>
  <si>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</si>
  <si>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</si>
  <si>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</si>
  <si>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</si>
  <si>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</si>
  <si>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</si>
  <si>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</si>
  <si>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</si>
  <si>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</si>
  <si>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</si>
  <si>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</si>
  <si>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</si>
  <si>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</si>
  <si>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</si>
  <si>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</si>
  <si>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</si>
  <si>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</si>
  <si>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</si>
  <si>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</si>
  <si>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</si>
  <si>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</si>
  <si>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</si>
  <si>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</si>
  <si>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</si>
  <si>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</si>
  <si>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</si>
  <si>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</si>
  <si>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</si>
  <si>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</si>
  <si>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</si>
  <si>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</si>
  <si>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</si>
  <si>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</si>
  <si>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</si>
  <si>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</si>
  <si>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</si>
  <si>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</si>
  <si>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</si>
  <si>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</si>
  <si>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</si>
  <si>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</si>
  <si>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</si>
  <si>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</si>
  <si>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</si>
  <si>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</si>
  <si>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</si>
  <si>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</si>
  <si>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</si>
  <si>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</si>
  <si>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</si>
  <si>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</si>
  <si>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</si>
  <si>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</si>
  <si>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</si>
  <si>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</si>
  <si>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</si>
  <si>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</si>
  <si>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Tháng 1/2020</t>
  </si>
  <si>
    <t>Lũy kế từ đầu năm đến tháng 1/2020</t>
  </si>
  <si>
    <t>Lũy kế từ khi thành lập đến tháng 1/2020</t>
  </si>
  <si>
    <t>Năm 2019</t>
  </si>
  <si>
    <t>Hợp đồng NĐ 68/CP (sự nghiệp)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</si>
</sst>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7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3" applyNumberFormat="1" applyFont="1" applyFill="1" applyBorder="1" applyAlignment="1">
      <alignment horizontal="right" vertical="top"/>
    </xf>
    <xf numFmtId="173" fontId="2" fillId="34" borderId="10" xfId="43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3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3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3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3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3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3" applyNumberFormat="1" applyFont="1" applyFill="1" applyBorder="1" applyAlignment="1">
      <alignment horizontal="right" vertical="top"/>
    </xf>
    <xf numFmtId="43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>
      <alignment vertical="top"/>
    </xf>
    <xf numFmtId="43" fontId="3" fillId="33" borderId="10" xfId="43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3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3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43" fontId="2" fillId="35" borderId="10" xfId="43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 quotePrefix="1">
      <alignment horizontal="right" vertical="top"/>
    </xf>
    <xf numFmtId="173" fontId="2" fillId="34" borderId="10" xfId="43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3" applyNumberFormat="1" applyFont="1" applyFill="1" applyBorder="1" applyAlignment="1" quotePrefix="1">
      <alignment horizontal="right" vertical="top"/>
    </xf>
    <xf numFmtId="172" fontId="2" fillId="3" borderId="10" xfId="43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3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3" applyNumberFormat="1" applyFont="1" applyFill="1" applyBorder="1" applyAlignment="1" quotePrefix="1">
      <alignment horizontal="right" vertical="top"/>
    </xf>
    <xf numFmtId="173" fontId="2" fillId="16" borderId="10" xfId="43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3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3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3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3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3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3" applyNumberFormat="1" applyFont="1" applyFill="1" applyAlignment="1">
      <alignment horizontal="center"/>
    </xf>
    <xf numFmtId="172" fontId="2" fillId="33" borderId="0" xfId="43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3" applyNumberFormat="1" applyFont="1" applyFill="1" applyBorder="1" applyAlignment="1">
      <alignment vertical="top"/>
    </xf>
    <xf numFmtId="173" fontId="5" fillId="35" borderId="10" xfId="43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3" applyNumberFormat="1" applyFont="1" applyFill="1" applyBorder="1" applyAlignment="1">
      <alignment vertical="top"/>
    </xf>
    <xf numFmtId="173" fontId="2" fillId="35" borderId="10" xfId="43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3" applyNumberFormat="1" applyFont="1" applyFill="1" applyBorder="1" applyAlignment="1">
      <alignment vertical="center"/>
    </xf>
    <xf numFmtId="173" fontId="4" fillId="35" borderId="10" xfId="43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3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3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3" applyNumberFormat="1" applyFont="1" applyFill="1" applyBorder="1" applyAlignment="1">
      <alignment vertical="top"/>
    </xf>
    <xf numFmtId="173" fontId="4" fillId="33" borderId="10" xfId="43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3" applyNumberFormat="1" applyFont="1" applyFill="1" applyBorder="1" applyAlignment="1">
      <alignment vertical="top"/>
    </xf>
    <xf numFmtId="173" fontId="5" fillId="3" borderId="10" xfId="43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3" applyNumberFormat="1" applyFont="1" applyFill="1" applyBorder="1" applyAlignment="1">
      <alignment vertical="top"/>
    </xf>
    <xf numFmtId="173" fontId="4" fillId="3" borderId="10" xfId="43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3" applyNumberFormat="1" applyFont="1" applyFill="1" applyBorder="1" applyAlignment="1">
      <alignment horizontal="right" vertical="top"/>
    </xf>
    <xf numFmtId="43" fontId="4" fillId="3" borderId="10" xfId="43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3" applyNumberFormat="1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3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3" applyNumberFormat="1" applyFont="1" applyFill="1" applyBorder="1" applyAlignment="1">
      <alignment horizontal="right" vertical="center"/>
    </xf>
    <xf numFmtId="173" fontId="4" fillId="33" borderId="10" xfId="43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3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3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3" applyNumberFormat="1" applyFont="1" applyFill="1" applyBorder="1" applyAlignment="1">
      <alignment vertical="top"/>
    </xf>
    <xf numFmtId="173" fontId="2" fillId="3" borderId="10" xfId="43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3" applyNumberFormat="1" applyFont="1" applyFill="1" applyBorder="1" applyAlignment="1">
      <alignment vertical="top"/>
    </xf>
    <xf numFmtId="173" fontId="60" fillId="16" borderId="10" xfId="43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3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3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3" applyNumberFormat="1" applyFont="1" applyFill="1" applyBorder="1" applyAlignment="1">
      <alignment vertical="top"/>
    </xf>
    <xf numFmtId="43" fontId="2" fillId="34" borderId="10" xfId="43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3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3" applyNumberFormat="1" applyFont="1" applyFill="1" applyBorder="1" applyAlignment="1">
      <alignment vertical="center"/>
    </xf>
    <xf numFmtId="173" fontId="4" fillId="3" borderId="10" xfId="43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3" applyNumberFormat="1" applyFont="1" applyFill="1" applyBorder="1" applyAlignment="1">
      <alignment horizontal="right" vertical="center"/>
    </xf>
    <xf numFmtId="173" fontId="2" fillId="3" borderId="10" xfId="43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vertical="center"/>
    </xf>
    <xf numFmtId="173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43" fontId="4" fillId="34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3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vertical="top"/>
    </xf>
    <xf numFmtId="173" fontId="3" fillId="33" borderId="10" xfId="43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3" applyNumberFormat="1" applyFont="1" applyFill="1" applyBorder="1" applyAlignment="1" quotePrefix="1">
      <alignment horizontal="right" vertical="top"/>
    </xf>
    <xf numFmtId="173" fontId="3" fillId="33" borderId="10" xfId="43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3" fontId="2" fillId="16" borderId="10" xfId="43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3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3" applyNumberFormat="1" applyFont="1" applyFill="1" applyBorder="1" applyAlignment="1">
      <alignment vertical="top"/>
    </xf>
    <xf numFmtId="173" fontId="3" fillId="36" borderId="10" xfId="43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3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3" applyNumberFormat="1" applyFont="1" applyFill="1" applyBorder="1" applyAlignment="1">
      <alignment vertical="top"/>
    </xf>
    <xf numFmtId="173" fontId="5" fillId="36" borderId="10" xfId="43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3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3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3" applyNumberFormat="1" applyFont="1" applyFill="1" applyBorder="1" applyAlignment="1">
      <alignment vertical="top"/>
    </xf>
    <xf numFmtId="173" fontId="5" fillId="8" borderId="10" xfId="43" applyNumberFormat="1" applyFont="1" applyFill="1" applyBorder="1" applyAlignment="1" quotePrefix="1">
      <alignment horizontal="right" vertical="top"/>
    </xf>
    <xf numFmtId="173" fontId="5" fillId="8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3" applyNumberFormat="1" applyFont="1" applyFill="1" applyBorder="1" applyAlignment="1">
      <alignment horizontal="right" vertical="center"/>
    </xf>
    <xf numFmtId="43" fontId="3" fillId="33" borderId="10" xfId="43" applyNumberFormat="1" applyFont="1" applyFill="1" applyBorder="1" applyAlignment="1">
      <alignment vertical="center"/>
    </xf>
    <xf numFmtId="173" fontId="3" fillId="33" borderId="10" xfId="43" applyNumberFormat="1" applyFont="1" applyFill="1" applyBorder="1" applyAlignment="1" quotePrefix="1">
      <alignment horizontal="right" vertical="center"/>
    </xf>
    <xf numFmtId="43" fontId="3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3" applyNumberFormat="1" applyFont="1" applyFill="1" applyBorder="1" applyAlignment="1">
      <alignment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3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3" applyNumberFormat="1" applyFont="1" applyFill="1" applyBorder="1" applyAlignment="1">
      <alignment vertical="center"/>
    </xf>
    <xf numFmtId="173" fontId="2" fillId="8" borderId="10" xfId="43" applyNumberFormat="1" applyFont="1" applyFill="1" applyBorder="1" applyAlignment="1" quotePrefix="1">
      <alignment horizontal="right" vertical="center"/>
    </xf>
    <xf numFmtId="172" fontId="2" fillId="8" borderId="10" xfId="43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3" applyNumberFormat="1" applyFont="1" applyFill="1" applyBorder="1" applyAlignment="1">
      <alignment vertical="top"/>
    </xf>
    <xf numFmtId="43" fontId="2" fillId="8" borderId="10" xfId="43" applyNumberFormat="1" applyFont="1" applyFill="1" applyBorder="1" applyAlignment="1">
      <alignment horizontal="right" vertical="top"/>
    </xf>
    <xf numFmtId="173" fontId="2" fillId="8" borderId="10" xfId="43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3" applyNumberFormat="1" applyFont="1" applyFill="1" applyBorder="1" applyAlignment="1">
      <alignment vertical="top"/>
    </xf>
    <xf numFmtId="172" fontId="2" fillId="8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horizontal="right" vertical="top"/>
    </xf>
    <xf numFmtId="173" fontId="5" fillId="16" borderId="10" xfId="43" applyNumberFormat="1" applyFont="1" applyFill="1" applyBorder="1" applyAlignment="1">
      <alignment vertical="top"/>
    </xf>
    <xf numFmtId="173" fontId="5" fillId="16" borderId="10" xfId="43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3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3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3" applyNumberFormat="1" applyFont="1" applyFill="1" applyBorder="1" applyAlignment="1">
      <alignment horizontal="center" vertical="top"/>
    </xf>
    <xf numFmtId="172" fontId="5" fillId="16" borderId="10" xfId="43" applyNumberFormat="1" applyFont="1" applyFill="1" applyBorder="1" applyAlignment="1">
      <alignment horizontal="right" vertical="center"/>
    </xf>
    <xf numFmtId="172" fontId="4" fillId="33" borderId="14" xfId="43" applyNumberFormat="1" applyFont="1" applyFill="1" applyBorder="1" applyAlignment="1">
      <alignment horizontal="right" vertical="center"/>
    </xf>
    <xf numFmtId="172" fontId="59" fillId="16" borderId="10" xfId="43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3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3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3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3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3" applyNumberFormat="1" applyFont="1" applyFill="1" applyBorder="1" applyAlignment="1">
      <alignment vertical="center"/>
    </xf>
    <xf numFmtId="173" fontId="2" fillId="13" borderId="10" xfId="43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3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3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3" applyNumberFormat="1" applyFont="1" applyFill="1" applyBorder="1" applyAlignment="1" quotePrefix="1">
      <alignment vertical="top"/>
    </xf>
    <xf numFmtId="173" fontId="64" fillId="33" borderId="10" xfId="43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3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3" applyNumberFormat="1" applyFont="1" applyFill="1" applyBorder="1" applyAlignment="1">
      <alignment vertical="top"/>
    </xf>
    <xf numFmtId="173" fontId="65" fillId="33" borderId="10" xfId="43" applyNumberFormat="1" applyFont="1" applyFill="1" applyBorder="1" applyAlignment="1" quotePrefix="1">
      <alignment horizontal="right" vertical="top"/>
    </xf>
    <xf numFmtId="173" fontId="65" fillId="33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 quotePrefix="1">
      <alignment horizontal="right" vertical="top"/>
    </xf>
    <xf numFmtId="43" fontId="5" fillId="11" borderId="10" xfId="43" applyNumberFormat="1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>
      <alignment horizontal="right" vertical="top"/>
    </xf>
    <xf numFmtId="172" fontId="5" fillId="11" borderId="10" xfId="43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3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3" applyNumberFormat="1" applyFont="1" applyFill="1" applyBorder="1" applyAlignment="1" quotePrefix="1">
      <alignment vertical="center"/>
    </xf>
    <xf numFmtId="172" fontId="5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3" applyNumberFormat="1" applyFont="1" applyFill="1" applyBorder="1" applyAlignment="1">
      <alignment vertical="top"/>
    </xf>
    <xf numFmtId="173" fontId="5" fillId="11" borderId="10" xfId="43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vertical="top"/>
    </xf>
    <xf numFmtId="174" fontId="4" fillId="11" borderId="10" xfId="43" applyNumberFormat="1" applyFont="1" applyFill="1" applyBorder="1" applyAlignment="1">
      <alignment vertical="top"/>
    </xf>
    <xf numFmtId="173" fontId="4" fillId="11" borderId="10" xfId="43" applyNumberFormat="1" applyFont="1" applyFill="1" applyBorder="1" applyAlignment="1" quotePrefix="1">
      <alignment horizontal="right" vertical="top"/>
    </xf>
    <xf numFmtId="172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horizontal="right" vertical="top"/>
    </xf>
    <xf numFmtId="173" fontId="4" fillId="11" borderId="10" xfId="43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43" fontId="4" fillId="11" borderId="10" xfId="43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43" fontId="5" fillId="33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3" applyNumberFormat="1" applyFont="1" applyFill="1" applyBorder="1" applyAlignment="1">
      <alignment vertical="center"/>
    </xf>
    <xf numFmtId="173" fontId="5" fillId="8" borderId="10" xfId="43" applyNumberFormat="1" applyFont="1" applyFill="1" applyBorder="1" applyAlignment="1" quotePrefix="1">
      <alignment horizontal="right" vertical="center"/>
    </xf>
    <xf numFmtId="173" fontId="5" fillId="8" borderId="10" xfId="43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3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3" applyNumberFormat="1" applyFont="1" applyFill="1" applyBorder="1" applyAlignment="1">
      <alignment vertical="center"/>
    </xf>
    <xf numFmtId="173" fontId="2" fillId="0" borderId="10" xfId="43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3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3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3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horizontal="right" vertical="top"/>
    </xf>
    <xf numFmtId="174" fontId="3" fillId="0" borderId="10" xfId="43" applyNumberFormat="1" applyFont="1" applyFill="1" applyBorder="1" applyAlignment="1">
      <alignment horizontal="right" vertical="top"/>
    </xf>
    <xf numFmtId="173" fontId="3" fillId="0" borderId="10" xfId="43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3" applyNumberFormat="1" applyFont="1" applyFill="1" applyBorder="1" applyAlignment="1" quotePrefix="1">
      <alignment horizontal="right" vertical="top"/>
    </xf>
    <xf numFmtId="43" fontId="3" fillId="0" borderId="10" xfId="43" applyNumberFormat="1" applyFont="1" applyFill="1" applyBorder="1" applyAlignment="1" quotePrefix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3" applyNumberFormat="1" applyFont="1" applyFill="1" applyBorder="1" applyAlignment="1">
      <alignment horizontal="right" vertical="center"/>
    </xf>
    <xf numFmtId="43" fontId="3" fillId="0" borderId="10" xfId="43" applyNumberFormat="1" applyFont="1" applyFill="1" applyBorder="1" applyAlignment="1">
      <alignment vertical="center"/>
    </xf>
    <xf numFmtId="173" fontId="3" fillId="0" borderId="10" xfId="43" applyNumberFormat="1" applyFont="1" applyFill="1" applyBorder="1" applyAlignment="1" quotePrefix="1">
      <alignment horizontal="right" vertical="center"/>
    </xf>
    <xf numFmtId="43" fontId="3" fillId="0" borderId="10" xfId="43" applyNumberFormat="1" applyFont="1" applyFill="1" applyBorder="1" applyAlignment="1" quotePrefix="1">
      <alignment horizontal="right" vertical="center"/>
    </xf>
    <xf numFmtId="172" fontId="3" fillId="0" borderId="10" xfId="43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3" applyNumberFormat="1" applyFont="1" applyFill="1" applyBorder="1" applyAlignment="1" quotePrefix="1">
      <alignment horizontal="right" vertical="center"/>
    </xf>
    <xf numFmtId="172" fontId="5" fillId="0" borderId="10" xfId="43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3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3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 quotePrefix="1">
      <alignment horizontal="right" vertical="top"/>
    </xf>
    <xf numFmtId="43" fontId="5" fillId="0" borderId="10" xfId="43" applyNumberFormat="1" applyFont="1" applyFill="1" applyBorder="1" applyAlignment="1" quotePrefix="1">
      <alignment horizontal="right" vertical="top"/>
    </xf>
    <xf numFmtId="173" fontId="5" fillId="0" borderId="10" xfId="43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3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43" fontId="4" fillId="0" borderId="10" xfId="43" applyNumberFormat="1" applyFont="1" applyFill="1" applyBorder="1" applyAlignment="1">
      <alignment vertical="top"/>
    </xf>
    <xf numFmtId="43" fontId="4" fillId="0" borderId="10" xfId="43" applyNumberFormat="1" applyFont="1" applyFill="1" applyBorder="1" applyAlignment="1">
      <alignment horizontal="center" vertical="top"/>
    </xf>
    <xf numFmtId="173" fontId="4" fillId="0" borderId="10" xfId="43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3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3" applyNumberFormat="1" applyFont="1" applyFill="1" applyBorder="1" applyAlignment="1">
      <alignment horizontal="right" vertical="top"/>
    </xf>
    <xf numFmtId="172" fontId="5" fillId="0" borderId="10" xfId="43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3" applyNumberFormat="1" applyFont="1" applyFill="1" applyBorder="1" applyAlignment="1">
      <alignment horizontal="right" vertical="center"/>
    </xf>
    <xf numFmtId="172" fontId="4" fillId="0" borderId="10" xfId="43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top"/>
    </xf>
    <xf numFmtId="172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 quotePrefix="1">
      <alignment horizontal="right" vertical="top"/>
    </xf>
    <xf numFmtId="172" fontId="4" fillId="33" borderId="10" xfId="43" applyNumberFormat="1" applyFont="1" applyFill="1" applyBorder="1" applyAlignment="1" quotePrefix="1">
      <alignment horizontal="right" vertical="top"/>
    </xf>
    <xf numFmtId="43" fontId="4" fillId="33" borderId="10" xfId="43" applyNumberFormat="1" applyFont="1" applyFill="1" applyBorder="1" applyAlignment="1" quotePrefix="1">
      <alignment horizontal="right" vertical="top"/>
    </xf>
    <xf numFmtId="174" fontId="4" fillId="33" borderId="10" xfId="43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43" fontId="4" fillId="33" borderId="10" xfId="43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3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3" applyNumberFormat="1" applyFont="1" applyFill="1" applyBorder="1" applyAlignment="1">
      <alignment horizontal="center" vertical="top"/>
    </xf>
    <xf numFmtId="172" fontId="5" fillId="33" borderId="10" xfId="43" applyNumberFormat="1" applyFont="1" applyFill="1" applyBorder="1" applyAlignment="1" quotePrefix="1">
      <alignment horizontal="right" vertical="top"/>
    </xf>
    <xf numFmtId="43" fontId="5" fillId="33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3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3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vertical="top"/>
    </xf>
    <xf numFmtId="179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3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3" applyNumberFormat="1" applyFont="1" applyFill="1" applyBorder="1" applyAlignment="1">
      <alignment horizontal="center" vertical="top"/>
    </xf>
    <xf numFmtId="173" fontId="2" fillId="33" borderId="15" xfId="43" applyNumberFormat="1" applyFont="1" applyFill="1" applyBorder="1" applyAlignment="1">
      <alignment horizontal="center" vertical="top"/>
    </xf>
    <xf numFmtId="173" fontId="2" fillId="33" borderId="14" xfId="43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Dấu phả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 t="s">
        <v>0</v>
      </c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 t="s">
        <v>0</v>
      </c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</row>
    <row r="2" spans="2:67" ht="17.25" customHeight="1">
      <c r="B2" s="102"/>
      <c r="C2" s="102"/>
      <c r="D2" s="102"/>
      <c r="E2" s="800" t="s">
        <v>1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 t="s">
        <v>148</v>
      </c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0"/>
      <c r="AN2" s="800"/>
      <c r="AO2" s="800"/>
      <c r="AP2" s="800"/>
      <c r="AQ2" s="800"/>
      <c r="AR2" s="800"/>
      <c r="AS2" s="800"/>
      <c r="AT2" s="800"/>
      <c r="AU2" s="800" t="s">
        <v>148</v>
      </c>
      <c r="AV2" s="800"/>
      <c r="AW2" s="800"/>
      <c r="AX2" s="800"/>
      <c r="AY2" s="800"/>
      <c r="AZ2" s="800"/>
      <c r="BA2" s="800"/>
      <c r="BB2" s="800"/>
      <c r="BC2" s="800"/>
      <c r="BD2" s="800"/>
      <c r="BE2" s="800"/>
      <c r="BF2" s="800"/>
      <c r="BG2" s="800"/>
      <c r="BH2" s="800"/>
      <c r="BI2" s="800"/>
      <c r="BJ2" s="800"/>
      <c r="BK2" s="800"/>
      <c r="BL2" s="800"/>
      <c r="BM2" s="800"/>
      <c r="BN2" s="800"/>
      <c r="BO2" s="800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5</v>
      </c>
      <c r="F4" s="802"/>
      <c r="G4" s="803"/>
      <c r="H4" s="801" t="s">
        <v>6</v>
      </c>
      <c r="I4" s="802"/>
      <c r="J4" s="803"/>
      <c r="K4" s="801" t="s">
        <v>7</v>
      </c>
      <c r="L4" s="802"/>
      <c r="M4" s="803"/>
      <c r="N4" s="801" t="s">
        <v>8</v>
      </c>
      <c r="O4" s="802"/>
      <c r="P4" s="803"/>
      <c r="Q4" s="801" t="s">
        <v>9</v>
      </c>
      <c r="R4" s="802"/>
      <c r="S4" s="803"/>
      <c r="T4" s="801" t="s">
        <v>10</v>
      </c>
      <c r="U4" s="802"/>
      <c r="V4" s="803"/>
      <c r="W4" s="801" t="s">
        <v>132</v>
      </c>
      <c r="X4" s="802"/>
      <c r="Y4" s="803"/>
      <c r="Z4" s="801" t="s">
        <v>5</v>
      </c>
      <c r="AA4" s="802"/>
      <c r="AB4" s="803"/>
      <c r="AC4" s="801" t="s">
        <v>6</v>
      </c>
      <c r="AD4" s="802"/>
      <c r="AE4" s="803"/>
      <c r="AF4" s="801" t="s">
        <v>7</v>
      </c>
      <c r="AG4" s="802"/>
      <c r="AH4" s="803"/>
      <c r="AI4" s="801" t="s">
        <v>8</v>
      </c>
      <c r="AJ4" s="802"/>
      <c r="AK4" s="803"/>
      <c r="AL4" s="801" t="s">
        <v>9</v>
      </c>
      <c r="AM4" s="802"/>
      <c r="AN4" s="803"/>
      <c r="AO4" s="801" t="s">
        <v>10</v>
      </c>
      <c r="AP4" s="802"/>
      <c r="AQ4" s="803"/>
      <c r="AR4" s="801" t="s">
        <v>132</v>
      </c>
      <c r="AS4" s="802"/>
      <c r="AT4" s="803"/>
      <c r="AU4" s="801" t="s">
        <v>5</v>
      </c>
      <c r="AV4" s="802"/>
      <c r="AW4" s="803"/>
      <c r="AX4" s="801" t="s">
        <v>6</v>
      </c>
      <c r="AY4" s="802"/>
      <c r="AZ4" s="803"/>
      <c r="BA4" s="801" t="s">
        <v>7</v>
      </c>
      <c r="BB4" s="802"/>
      <c r="BC4" s="803"/>
      <c r="BD4" s="801" t="s">
        <v>8</v>
      </c>
      <c r="BE4" s="802"/>
      <c r="BF4" s="803"/>
      <c r="BG4" s="801" t="s">
        <v>9</v>
      </c>
      <c r="BH4" s="802"/>
      <c r="BI4" s="803"/>
      <c r="BJ4" s="801" t="s">
        <v>10</v>
      </c>
      <c r="BK4" s="802"/>
      <c r="BL4" s="803"/>
      <c r="BM4" s="801" t="s">
        <v>132</v>
      </c>
      <c r="BN4" s="802"/>
      <c r="BO4" s="803"/>
      <c r="BP4" s="811" t="s">
        <v>146</v>
      </c>
    </row>
    <row r="5" spans="1:68" ht="81.75" customHeight="1">
      <c r="A5" s="804"/>
      <c r="B5" s="804"/>
      <c r="C5" s="804"/>
      <c r="D5" s="806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2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3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4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4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4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4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5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08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09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09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09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09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09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09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09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09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09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09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09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0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16" t="s">
        <v>151</v>
      </c>
      <c r="B108" s="816"/>
      <c r="C108" s="816"/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816"/>
      <c r="Q108" s="816"/>
      <c r="R108" s="816"/>
      <c r="S108" s="816"/>
      <c r="T108" s="816"/>
      <c r="U108" s="816"/>
      <c r="V108" s="816"/>
      <c r="W108" s="816"/>
      <c r="X108" s="816"/>
      <c r="Y108" s="816"/>
      <c r="Z108" s="816"/>
      <c r="AA108" s="816"/>
      <c r="AB108" s="816"/>
      <c r="AC108" s="816"/>
      <c r="AD108" s="816"/>
      <c r="AE108" s="816"/>
      <c r="AF108" s="816"/>
      <c r="AG108" s="816"/>
      <c r="AH108" s="816"/>
      <c r="AI108" s="816"/>
      <c r="AJ108" s="816"/>
      <c r="AK108" s="816"/>
      <c r="AL108" s="816"/>
      <c r="AM108" s="816"/>
      <c r="AN108" s="816"/>
      <c r="AO108" s="816"/>
      <c r="AP108" s="816"/>
      <c r="AQ108" s="816"/>
      <c r="AR108" s="816"/>
      <c r="AS108" s="816"/>
      <c r="AT108" s="816"/>
      <c r="AU108" s="816"/>
      <c r="AV108" s="816"/>
      <c r="AW108" s="816"/>
      <c r="AX108" s="816"/>
      <c r="AY108" s="816"/>
      <c r="AZ108" s="816"/>
      <c r="BA108" s="816"/>
      <c r="BB108" s="816"/>
    </row>
    <row r="109" spans="1:54" ht="12.75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7"/>
      <c r="V109" s="807"/>
      <c r="W109" s="807"/>
      <c r="X109" s="807"/>
      <c r="Y109" s="807"/>
      <c r="Z109" s="807"/>
      <c r="AA109" s="807"/>
      <c r="AB109" s="807"/>
      <c r="AC109" s="807"/>
      <c r="AD109" s="807"/>
      <c r="AE109" s="807"/>
      <c r="AF109" s="807"/>
      <c r="AG109" s="807"/>
      <c r="AH109" s="807"/>
      <c r="AI109" s="807"/>
      <c r="AJ109" s="807"/>
      <c r="AK109" s="807"/>
      <c r="AL109" s="807"/>
      <c r="AM109" s="807"/>
      <c r="AN109" s="807"/>
      <c r="AO109" s="807"/>
      <c r="AP109" s="807"/>
      <c r="AQ109" s="807"/>
      <c r="AR109" s="807"/>
      <c r="AS109" s="807"/>
      <c r="AT109" s="807"/>
      <c r="AU109" s="807"/>
      <c r="AV109" s="807"/>
      <c r="AW109" s="807"/>
      <c r="AX109" s="807"/>
      <c r="AY109" s="807"/>
      <c r="AZ109" s="807"/>
      <c r="BA109" s="807"/>
      <c r="BB109" s="807"/>
    </row>
    <row r="110" spans="1:54" ht="12.75">
      <c r="A110" s="807"/>
      <c r="B110" s="807"/>
      <c r="C110" s="807"/>
      <c r="D110" s="807"/>
      <c r="E110" s="807"/>
      <c r="F110" s="807"/>
      <c r="G110" s="807"/>
      <c r="H110" s="807"/>
      <c r="I110" s="807"/>
      <c r="J110" s="807"/>
      <c r="K110" s="807"/>
      <c r="L110" s="807"/>
      <c r="M110" s="807"/>
      <c r="N110" s="807"/>
      <c r="O110" s="807"/>
      <c r="P110" s="807"/>
      <c r="Q110" s="807"/>
      <c r="R110" s="807"/>
      <c r="S110" s="807"/>
      <c r="T110" s="807"/>
      <c r="U110" s="807"/>
      <c r="V110" s="807"/>
      <c r="W110" s="807"/>
      <c r="X110" s="807"/>
      <c r="Y110" s="807"/>
      <c r="Z110" s="807"/>
      <c r="AA110" s="807"/>
      <c r="AB110" s="807"/>
      <c r="AC110" s="807"/>
      <c r="AD110" s="807"/>
      <c r="AE110" s="807"/>
      <c r="AF110" s="807"/>
      <c r="AG110" s="807"/>
      <c r="AH110" s="807"/>
      <c r="AI110" s="807"/>
      <c r="AJ110" s="807"/>
      <c r="AK110" s="807"/>
      <c r="AL110" s="807"/>
      <c r="AM110" s="807"/>
      <c r="AN110" s="807"/>
      <c r="AO110" s="807"/>
      <c r="AP110" s="807"/>
      <c r="AQ110" s="807"/>
      <c r="AR110" s="807"/>
      <c r="AS110" s="807"/>
      <c r="AT110" s="807"/>
      <c r="AU110" s="807"/>
      <c r="AV110" s="807"/>
      <c r="AW110" s="807"/>
      <c r="AX110" s="807"/>
      <c r="AY110" s="807"/>
      <c r="AZ110" s="807"/>
      <c r="BA110" s="807"/>
      <c r="BB110" s="807"/>
    </row>
    <row r="111" spans="1:54" ht="12.75">
      <c r="A111" s="807"/>
      <c r="B111" s="807"/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  <c r="M111" s="807"/>
      <c r="N111" s="807"/>
      <c r="O111" s="807"/>
      <c r="P111" s="807"/>
      <c r="Q111" s="807"/>
      <c r="R111" s="807"/>
      <c r="S111" s="807"/>
      <c r="T111" s="807"/>
      <c r="U111" s="807"/>
      <c r="V111" s="807"/>
      <c r="W111" s="807"/>
      <c r="X111" s="807"/>
      <c r="Y111" s="807"/>
      <c r="Z111" s="807"/>
      <c r="AA111" s="807"/>
      <c r="AB111" s="807"/>
      <c r="AC111" s="807"/>
      <c r="AD111" s="807"/>
      <c r="AE111" s="807"/>
      <c r="AF111" s="807"/>
      <c r="AG111" s="807"/>
      <c r="AH111" s="807"/>
      <c r="AI111" s="807"/>
      <c r="AJ111" s="807"/>
      <c r="AK111" s="807"/>
      <c r="AL111" s="807"/>
      <c r="AM111" s="807"/>
      <c r="AN111" s="807"/>
      <c r="AO111" s="807"/>
      <c r="AP111" s="807"/>
      <c r="AQ111" s="807"/>
      <c r="AR111" s="807"/>
      <c r="AS111" s="807"/>
      <c r="AT111" s="807"/>
      <c r="AU111" s="807"/>
      <c r="AV111" s="807"/>
      <c r="AW111" s="807"/>
      <c r="AX111" s="807"/>
      <c r="AY111" s="807"/>
      <c r="AZ111" s="807"/>
      <c r="BA111" s="807"/>
      <c r="BB111" s="807"/>
    </row>
    <row r="112" spans="1:54" ht="12.75">
      <c r="A112" s="807"/>
      <c r="B112" s="807"/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807"/>
      <c r="V112" s="807"/>
      <c r="W112" s="807"/>
      <c r="X112" s="807"/>
      <c r="Y112" s="807"/>
      <c r="Z112" s="807"/>
      <c r="AA112" s="807"/>
      <c r="AB112" s="807"/>
      <c r="AC112" s="807"/>
      <c r="AD112" s="807"/>
      <c r="AE112" s="807"/>
      <c r="AF112" s="807"/>
      <c r="AG112" s="807"/>
      <c r="AH112" s="807"/>
      <c r="AI112" s="807"/>
      <c r="AJ112" s="807"/>
      <c r="AK112" s="807"/>
      <c r="AL112" s="807"/>
      <c r="AM112" s="807"/>
      <c r="AN112" s="807"/>
      <c r="AO112" s="807"/>
      <c r="AP112" s="807"/>
      <c r="AQ112" s="807"/>
      <c r="AR112" s="807"/>
      <c r="AS112" s="807"/>
      <c r="AT112" s="807"/>
      <c r="AU112" s="807"/>
      <c r="AV112" s="807"/>
      <c r="AW112" s="807"/>
      <c r="AX112" s="807"/>
      <c r="AY112" s="807"/>
      <c r="AZ112" s="807"/>
      <c r="BA112" s="807"/>
      <c r="BB112" s="807"/>
    </row>
    <row r="113" spans="1:54" ht="12.75">
      <c r="A113" s="807"/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807"/>
      <c r="Y113" s="807"/>
      <c r="Z113" s="807"/>
      <c r="AA113" s="807"/>
      <c r="AB113" s="807"/>
      <c r="AC113" s="807"/>
      <c r="AD113" s="807"/>
      <c r="AE113" s="807"/>
      <c r="AF113" s="807"/>
      <c r="AG113" s="807"/>
      <c r="AH113" s="807"/>
      <c r="AI113" s="807"/>
      <c r="AJ113" s="807"/>
      <c r="AK113" s="807"/>
      <c r="AL113" s="807"/>
      <c r="AM113" s="807"/>
      <c r="AN113" s="807"/>
      <c r="AO113" s="807"/>
      <c r="AP113" s="807"/>
      <c r="AQ113" s="807"/>
      <c r="AR113" s="807"/>
      <c r="AS113" s="807"/>
      <c r="AT113" s="807"/>
      <c r="AU113" s="807"/>
      <c r="AV113" s="807"/>
      <c r="AW113" s="807"/>
      <c r="AX113" s="807"/>
      <c r="AY113" s="807"/>
      <c r="AZ113" s="807"/>
      <c r="BA113" s="807"/>
      <c r="BB113" s="807"/>
    </row>
    <row r="114" spans="1:54" ht="12.75">
      <c r="A114" s="807"/>
      <c r="B114" s="807"/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7"/>
      <c r="N114" s="807"/>
      <c r="O114" s="807"/>
      <c r="P114" s="807"/>
      <c r="Q114" s="807"/>
      <c r="R114" s="807"/>
      <c r="S114" s="807"/>
      <c r="T114" s="807"/>
      <c r="U114" s="807"/>
      <c r="V114" s="807"/>
      <c r="W114" s="807"/>
      <c r="X114" s="807"/>
      <c r="Y114" s="807"/>
      <c r="Z114" s="807"/>
      <c r="AA114" s="807"/>
      <c r="AB114" s="807"/>
      <c r="AC114" s="807"/>
      <c r="AD114" s="807"/>
      <c r="AE114" s="807"/>
      <c r="AF114" s="807"/>
      <c r="AG114" s="807"/>
      <c r="AH114" s="807"/>
      <c r="AI114" s="807"/>
      <c r="AJ114" s="807"/>
      <c r="AK114" s="807"/>
      <c r="AL114" s="807"/>
      <c r="AM114" s="807"/>
      <c r="AN114" s="807"/>
      <c r="AO114" s="807"/>
      <c r="AP114" s="807"/>
      <c r="AQ114" s="807"/>
      <c r="AR114" s="807"/>
      <c r="AS114" s="807"/>
      <c r="AT114" s="807"/>
      <c r="AU114" s="807"/>
      <c r="AV114" s="807"/>
      <c r="AW114" s="807"/>
      <c r="AX114" s="807"/>
      <c r="AY114" s="807"/>
      <c r="AZ114" s="807"/>
      <c r="BA114" s="807"/>
      <c r="BB114" s="807"/>
    </row>
    <row r="115" spans="1:54" ht="12.75">
      <c r="A115" s="807"/>
      <c r="B115" s="807"/>
      <c r="C115" s="807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7"/>
      <c r="V115" s="807"/>
      <c r="W115" s="807"/>
      <c r="X115" s="807"/>
      <c r="Y115" s="807"/>
      <c r="Z115" s="807"/>
      <c r="AA115" s="807"/>
      <c r="AB115" s="807"/>
      <c r="AC115" s="807"/>
      <c r="AD115" s="807"/>
      <c r="AE115" s="807"/>
      <c r="AF115" s="807"/>
      <c r="AG115" s="807"/>
      <c r="AH115" s="807"/>
      <c r="AI115" s="807"/>
      <c r="AJ115" s="807"/>
      <c r="AK115" s="807"/>
      <c r="AL115" s="807"/>
      <c r="AM115" s="807"/>
      <c r="AN115" s="807"/>
      <c r="AO115" s="807"/>
      <c r="AP115" s="807"/>
      <c r="AQ115" s="807"/>
      <c r="AR115" s="807"/>
      <c r="AS115" s="807"/>
      <c r="AT115" s="807"/>
      <c r="AU115" s="807"/>
      <c r="AV115" s="807"/>
      <c r="AW115" s="807"/>
      <c r="AX115" s="807"/>
      <c r="AY115" s="807"/>
      <c r="AZ115" s="807"/>
      <c r="BA115" s="807"/>
      <c r="BB115" s="807"/>
    </row>
    <row r="116" spans="1:54" ht="12.75">
      <c r="A116" s="807"/>
      <c r="B116" s="807"/>
      <c r="C116" s="807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7"/>
      <c r="R116" s="807"/>
      <c r="S116" s="807"/>
      <c r="T116" s="807"/>
      <c r="U116" s="807"/>
      <c r="V116" s="807"/>
      <c r="W116" s="807"/>
      <c r="X116" s="807"/>
      <c r="Y116" s="807"/>
      <c r="Z116" s="807"/>
      <c r="AA116" s="807"/>
      <c r="AB116" s="807"/>
      <c r="AC116" s="807"/>
      <c r="AD116" s="807"/>
      <c r="AE116" s="807"/>
      <c r="AF116" s="807"/>
      <c r="AG116" s="807"/>
      <c r="AH116" s="807"/>
      <c r="AI116" s="807"/>
      <c r="AJ116" s="807"/>
      <c r="AK116" s="807"/>
      <c r="AL116" s="807"/>
      <c r="AM116" s="807"/>
      <c r="AN116" s="807"/>
      <c r="AO116" s="807"/>
      <c r="AP116" s="807"/>
      <c r="AQ116" s="807"/>
      <c r="AR116" s="807"/>
      <c r="AS116" s="807"/>
      <c r="AT116" s="807"/>
      <c r="AU116" s="807"/>
      <c r="AV116" s="807"/>
      <c r="AW116" s="807"/>
      <c r="AX116" s="807"/>
      <c r="AY116" s="807"/>
      <c r="AZ116" s="807"/>
      <c r="BA116" s="807"/>
      <c r="BB116" s="807"/>
    </row>
    <row r="117" spans="1:54" ht="12.75">
      <c r="A117" s="807"/>
      <c r="B117" s="807"/>
      <c r="C117" s="807"/>
      <c r="D117" s="807"/>
      <c r="E117" s="807"/>
      <c r="F117" s="807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7"/>
      <c r="R117" s="807"/>
      <c r="S117" s="807"/>
      <c r="T117" s="807"/>
      <c r="U117" s="807"/>
      <c r="V117" s="807"/>
      <c r="W117" s="807"/>
      <c r="X117" s="807"/>
      <c r="Y117" s="807"/>
      <c r="Z117" s="807"/>
      <c r="AA117" s="807"/>
      <c r="AB117" s="807"/>
      <c r="AC117" s="807"/>
      <c r="AD117" s="807"/>
      <c r="AE117" s="807"/>
      <c r="AF117" s="807"/>
      <c r="AG117" s="807"/>
      <c r="AH117" s="807"/>
      <c r="AI117" s="807"/>
      <c r="AJ117" s="807"/>
      <c r="AK117" s="807"/>
      <c r="AL117" s="807"/>
      <c r="AM117" s="807"/>
      <c r="AN117" s="807"/>
      <c r="AO117" s="807"/>
      <c r="AP117" s="807"/>
      <c r="AQ117" s="807"/>
      <c r="AR117" s="807"/>
      <c r="AS117" s="807"/>
      <c r="AT117" s="807"/>
      <c r="AU117" s="807"/>
      <c r="AV117" s="807"/>
      <c r="AW117" s="807"/>
      <c r="AX117" s="807"/>
      <c r="AY117" s="807"/>
      <c r="AZ117" s="807"/>
      <c r="BA117" s="807"/>
      <c r="BB117" s="807"/>
    </row>
    <row r="118" spans="1:54" ht="12.75">
      <c r="A118" s="807"/>
      <c r="B118" s="807"/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7"/>
      <c r="V118" s="807"/>
      <c r="W118" s="807"/>
      <c r="X118" s="807"/>
      <c r="Y118" s="807"/>
      <c r="Z118" s="807"/>
      <c r="AA118" s="807"/>
      <c r="AB118" s="807"/>
      <c r="AC118" s="807"/>
      <c r="AD118" s="807"/>
      <c r="AE118" s="807"/>
      <c r="AF118" s="807"/>
      <c r="AG118" s="807"/>
      <c r="AH118" s="807"/>
      <c r="AI118" s="807"/>
      <c r="AJ118" s="807"/>
      <c r="AK118" s="807"/>
      <c r="AL118" s="807"/>
      <c r="AM118" s="807"/>
      <c r="AN118" s="807"/>
      <c r="AO118" s="807"/>
      <c r="AP118" s="807"/>
      <c r="AQ118" s="807"/>
      <c r="AR118" s="807"/>
      <c r="AS118" s="807"/>
      <c r="AT118" s="807"/>
      <c r="AU118" s="807"/>
      <c r="AV118" s="807"/>
      <c r="AW118" s="807"/>
      <c r="AX118" s="807"/>
      <c r="AY118" s="807"/>
      <c r="AZ118" s="807"/>
      <c r="BA118" s="807"/>
      <c r="BB118" s="807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2:25" ht="17.25" customHeight="1">
      <c r="B2" s="102"/>
      <c r="C2" s="102"/>
      <c r="D2" s="102"/>
      <c r="E2" s="800" t="s">
        <v>148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5</v>
      </c>
      <c r="F4" s="802"/>
      <c r="G4" s="803"/>
      <c r="H4" s="801" t="s">
        <v>6</v>
      </c>
      <c r="I4" s="802"/>
      <c r="J4" s="803"/>
      <c r="K4" s="801" t="s">
        <v>7</v>
      </c>
      <c r="L4" s="802"/>
      <c r="M4" s="803"/>
      <c r="N4" s="801" t="s">
        <v>8</v>
      </c>
      <c r="O4" s="802"/>
      <c r="P4" s="803"/>
      <c r="Q4" s="801" t="s">
        <v>9</v>
      </c>
      <c r="R4" s="802"/>
      <c r="S4" s="803"/>
      <c r="T4" s="801" t="s">
        <v>10</v>
      </c>
      <c r="U4" s="802"/>
      <c r="V4" s="803"/>
      <c r="W4" s="801" t="s">
        <v>132</v>
      </c>
      <c r="X4" s="802"/>
      <c r="Y4" s="803"/>
      <c r="Z4" s="811" t="s">
        <v>146</v>
      </c>
    </row>
    <row r="5" spans="1:26" ht="81.75" customHeight="1">
      <c r="A5" s="804"/>
      <c r="B5" s="804"/>
      <c r="C5" s="804"/>
      <c r="D5" s="80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2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16"/>
      <c r="B104" s="816"/>
      <c r="C104" s="816"/>
      <c r="D104" s="816"/>
      <c r="E104" s="816"/>
      <c r="F104" s="816"/>
      <c r="G104" s="816"/>
      <c r="H104" s="816"/>
      <c r="I104" s="816"/>
      <c r="J104" s="816"/>
      <c r="K104" s="816"/>
      <c r="L104" s="816"/>
    </row>
    <row r="105" spans="1:12" ht="12.75">
      <c r="A105" s="807"/>
      <c r="B105" s="807"/>
      <c r="C105" s="807"/>
      <c r="D105" s="807"/>
      <c r="E105" s="807"/>
      <c r="F105" s="807"/>
      <c r="G105" s="807"/>
      <c r="H105" s="807"/>
      <c r="I105" s="807"/>
      <c r="J105" s="807"/>
      <c r="K105" s="807"/>
      <c r="L105" s="807"/>
    </row>
    <row r="106" spans="1:12" ht="12.75">
      <c r="A106" s="807"/>
      <c r="B106" s="807"/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</row>
    <row r="107" spans="1:12" ht="12.75">
      <c r="A107" s="807"/>
      <c r="B107" s="807"/>
      <c r="C107" s="807"/>
      <c r="D107" s="807"/>
      <c r="E107" s="807"/>
      <c r="F107" s="807"/>
      <c r="G107" s="807"/>
      <c r="H107" s="807"/>
      <c r="I107" s="807"/>
      <c r="J107" s="807"/>
      <c r="K107" s="807"/>
      <c r="L107" s="807"/>
    </row>
    <row r="108" spans="1:12" ht="12.75">
      <c r="A108" s="807"/>
      <c r="B108" s="807"/>
      <c r="C108" s="807"/>
      <c r="D108" s="807"/>
      <c r="E108" s="807"/>
      <c r="F108" s="807"/>
      <c r="G108" s="807"/>
      <c r="H108" s="807"/>
      <c r="I108" s="807"/>
      <c r="J108" s="807"/>
      <c r="K108" s="807"/>
      <c r="L108" s="807"/>
    </row>
    <row r="109" spans="1:12" ht="12.75">
      <c r="A109" s="807"/>
      <c r="B109" s="807"/>
      <c r="C109" s="807"/>
      <c r="D109" s="807"/>
      <c r="E109" s="807"/>
      <c r="F109" s="807"/>
      <c r="G109" s="807"/>
      <c r="H109" s="807"/>
      <c r="I109" s="807"/>
      <c r="J109" s="807"/>
      <c r="K109" s="807"/>
      <c r="L109" s="807"/>
    </row>
    <row r="110" spans="1:12" ht="12.75">
      <c r="A110" s="807"/>
      <c r="B110" s="807"/>
      <c r="C110" s="807"/>
      <c r="D110" s="807"/>
      <c r="E110" s="807"/>
      <c r="F110" s="807"/>
      <c r="G110" s="807"/>
      <c r="H110" s="807"/>
      <c r="I110" s="807"/>
      <c r="J110" s="807"/>
      <c r="K110" s="807"/>
      <c r="L110" s="807"/>
    </row>
    <row r="111" spans="1:12" ht="12.75">
      <c r="A111" s="807"/>
      <c r="B111" s="807"/>
      <c r="C111" s="807"/>
      <c r="D111" s="807"/>
      <c r="E111" s="807"/>
      <c r="F111" s="807"/>
      <c r="G111" s="807"/>
      <c r="H111" s="807"/>
      <c r="I111" s="807"/>
      <c r="J111" s="807"/>
      <c r="K111" s="807"/>
      <c r="L111" s="807"/>
    </row>
    <row r="112" spans="1:12" ht="12.75">
      <c r="A112" s="807"/>
      <c r="B112" s="807"/>
      <c r="C112" s="807"/>
      <c r="D112" s="807"/>
      <c r="E112" s="807"/>
      <c r="F112" s="807"/>
      <c r="G112" s="807"/>
      <c r="H112" s="807"/>
      <c r="I112" s="807"/>
      <c r="J112" s="807"/>
      <c r="K112" s="807"/>
      <c r="L112" s="807"/>
    </row>
    <row r="113" spans="1:12" ht="12.75">
      <c r="A113" s="807"/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</row>
    <row r="114" spans="1:12" ht="12.75">
      <c r="A114" s="807"/>
      <c r="B114" s="807"/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799" t="s">
        <v>0</v>
      </c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2:25" ht="13.5">
      <c r="B2" s="102"/>
      <c r="C2" s="102"/>
      <c r="D2" s="102"/>
      <c r="E2" s="800" t="s">
        <v>148</v>
      </c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4" t="s">
        <v>2</v>
      </c>
      <c r="B4" s="804" t="s">
        <v>3</v>
      </c>
      <c r="C4" s="804" t="s">
        <v>4</v>
      </c>
      <c r="D4" s="805" t="s">
        <v>131</v>
      </c>
      <c r="E4" s="801" t="s">
        <v>168</v>
      </c>
      <c r="F4" s="802"/>
      <c r="G4" s="803"/>
      <c r="H4" s="801" t="s">
        <v>169</v>
      </c>
      <c r="I4" s="802"/>
      <c r="J4" s="803"/>
      <c r="K4" s="801" t="s">
        <v>170</v>
      </c>
      <c r="L4" s="802"/>
      <c r="M4" s="803"/>
      <c r="N4" s="801" t="s">
        <v>40</v>
      </c>
      <c r="O4" s="802"/>
      <c r="P4" s="803"/>
      <c r="Q4" s="801" t="s">
        <v>171</v>
      </c>
      <c r="R4" s="802"/>
      <c r="S4" s="803"/>
      <c r="T4" s="801" t="s">
        <v>172</v>
      </c>
      <c r="U4" s="802"/>
      <c r="V4" s="803"/>
      <c r="W4" s="801" t="s">
        <v>132</v>
      </c>
      <c r="X4" s="802"/>
      <c r="Y4" s="803"/>
      <c r="Z4" s="811" t="s">
        <v>146</v>
      </c>
    </row>
    <row r="5" spans="1:26" ht="51">
      <c r="A5" s="804"/>
      <c r="B5" s="804"/>
      <c r="C5" s="804"/>
      <c r="D5" s="806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2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17" t="s">
        <v>162</v>
      </c>
      <c r="B90" s="817"/>
      <c r="C90" s="817"/>
      <c r="D90" s="817"/>
      <c r="E90" s="817"/>
      <c r="F90" s="817" t="s">
        <v>163</v>
      </c>
      <c r="G90" s="817"/>
      <c r="H90" s="817"/>
      <c r="I90" s="817"/>
      <c r="J90" s="817"/>
      <c r="K90" s="817" t="s">
        <v>164</v>
      </c>
      <c r="L90" s="817"/>
      <c r="M90" s="817"/>
      <c r="N90" s="817"/>
      <c r="O90" s="817"/>
      <c r="P90" s="817" t="s">
        <v>165</v>
      </c>
      <c r="Q90" s="817"/>
      <c r="R90" s="817"/>
      <c r="S90" s="817"/>
      <c r="T90" s="817"/>
      <c r="U90" s="817" t="s">
        <v>166</v>
      </c>
      <c r="V90" s="817"/>
      <c r="W90" s="817"/>
      <c r="X90" s="817"/>
      <c r="Y90" s="817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5" t="s">
        <v>0</v>
      </c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</row>
    <row r="2" spans="2:25" ht="13.5">
      <c r="B2" s="543"/>
      <c r="C2" s="543"/>
      <c r="D2" s="543"/>
      <c r="E2" s="826" t="s">
        <v>173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8" t="s">
        <v>2</v>
      </c>
      <c r="B4" s="818" t="s">
        <v>3</v>
      </c>
      <c r="C4" s="818" t="s">
        <v>4</v>
      </c>
      <c r="D4" s="819" t="s">
        <v>131</v>
      </c>
      <c r="E4" s="821" t="s">
        <v>168</v>
      </c>
      <c r="F4" s="822"/>
      <c r="G4" s="823"/>
      <c r="H4" s="821" t="s">
        <v>169</v>
      </c>
      <c r="I4" s="822"/>
      <c r="J4" s="823"/>
      <c r="K4" s="821" t="s">
        <v>170</v>
      </c>
      <c r="L4" s="822"/>
      <c r="M4" s="823"/>
      <c r="N4" s="821" t="s">
        <v>40</v>
      </c>
      <c r="O4" s="822"/>
      <c r="P4" s="823"/>
      <c r="Q4" s="821" t="s">
        <v>171</v>
      </c>
      <c r="R4" s="822"/>
      <c r="S4" s="823"/>
      <c r="T4" s="821" t="s">
        <v>172</v>
      </c>
      <c r="U4" s="822"/>
      <c r="V4" s="823"/>
      <c r="W4" s="821" t="s">
        <v>132</v>
      </c>
      <c r="X4" s="822"/>
      <c r="Y4" s="823"/>
      <c r="Z4" s="824" t="s">
        <v>146</v>
      </c>
    </row>
    <row r="5" spans="1:26" ht="51">
      <c r="A5" s="818"/>
      <c r="B5" s="818"/>
      <c r="C5" s="818"/>
      <c r="D5" s="820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0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5" zoomScaleNormal="85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70" sqref="J70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5" t="s">
        <v>0</v>
      </c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  <c r="W1" s="825"/>
      <c r="X1" s="825"/>
      <c r="Y1" s="825"/>
    </row>
    <row r="2" spans="2:25" ht="13.5">
      <c r="B2" s="543"/>
      <c r="C2" s="543"/>
      <c r="D2" s="543"/>
      <c r="E2" s="826" t="s">
        <v>184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8" t="s">
        <v>2</v>
      </c>
      <c r="B4" s="818" t="s">
        <v>3</v>
      </c>
      <c r="C4" s="818" t="s">
        <v>4</v>
      </c>
      <c r="D4" s="819" t="s">
        <v>187</v>
      </c>
      <c r="E4" s="821" t="s">
        <v>168</v>
      </c>
      <c r="F4" s="822"/>
      <c r="G4" s="823"/>
      <c r="H4" s="821" t="s">
        <v>169</v>
      </c>
      <c r="I4" s="822"/>
      <c r="J4" s="823"/>
      <c r="K4" s="821" t="s">
        <v>170</v>
      </c>
      <c r="L4" s="822"/>
      <c r="M4" s="823"/>
      <c r="N4" s="821" t="s">
        <v>40</v>
      </c>
      <c r="O4" s="822"/>
      <c r="P4" s="823"/>
      <c r="Q4" s="821" t="s">
        <v>171</v>
      </c>
      <c r="R4" s="822"/>
      <c r="S4" s="823"/>
      <c r="T4" s="821" t="s">
        <v>172</v>
      </c>
      <c r="U4" s="822"/>
      <c r="V4" s="823"/>
      <c r="W4" s="821" t="s">
        <v>132</v>
      </c>
      <c r="X4" s="822"/>
      <c r="Y4" s="823"/>
      <c r="Z4" s="824" t="s">
        <v>146</v>
      </c>
    </row>
    <row r="5" spans="1:26" ht="66" customHeight="1">
      <c r="A5" s="818"/>
      <c r="B5" s="818"/>
      <c r="C5" s="818"/>
      <c r="D5" s="820"/>
      <c r="E5" s="548" t="s">
        <v>184</v>
      </c>
      <c r="F5" s="548" t="s">
        <v>185</v>
      </c>
      <c r="G5" s="548" t="s">
        <v>186</v>
      </c>
      <c r="H5" s="548" t="s">
        <v>184</v>
      </c>
      <c r="I5" s="548" t="s">
        <v>185</v>
      </c>
      <c r="J5" s="548" t="s">
        <v>186</v>
      </c>
      <c r="K5" s="548" t="s">
        <v>184</v>
      </c>
      <c r="L5" s="548" t="s">
        <v>185</v>
      </c>
      <c r="M5" s="548" t="s">
        <v>186</v>
      </c>
      <c r="N5" s="548" t="s">
        <v>184</v>
      </c>
      <c r="O5" s="548" t="s">
        <v>185</v>
      </c>
      <c r="P5" s="548" t="s">
        <v>186</v>
      </c>
      <c r="Q5" s="548" t="s">
        <v>184</v>
      </c>
      <c r="R5" s="548" t="s">
        <v>185</v>
      </c>
      <c r="S5" s="548" t="s">
        <v>186</v>
      </c>
      <c r="T5" s="548" t="s">
        <v>184</v>
      </c>
      <c r="U5" s="548" t="s">
        <v>185</v>
      </c>
      <c r="V5" s="548" t="s">
        <v>186</v>
      </c>
      <c r="W5" s="548" t="s">
        <v>184</v>
      </c>
      <c r="X5" s="548" t="s">
        <v>185</v>
      </c>
      <c r="Y5" s="548" t="s">
        <v>186</v>
      </c>
      <c r="Z5" s="820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9"/>
      <c r="E28" s="31"/>
      <c r="F28" s="32"/>
      <c r="G28" s="779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80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7"/>
      <c r="F29" s="21"/>
      <c r="G29" s="779"/>
      <c r="H29" s="48"/>
      <c r="I29" s="6">
        <v>0</v>
      </c>
      <c r="J29" s="6">
        <v>0</v>
      </c>
      <c r="K29" s="28"/>
      <c r="L29" s="2"/>
      <c r="M29" s="2">
        <v>0.157</v>
      </c>
      <c r="N29" s="28">
        <v>1.108</v>
      </c>
      <c r="O29" s="28">
        <v>1.108</v>
      </c>
      <c r="P29" s="789">
        <v>3.108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81">
        <f t="shared" si="0"/>
        <v>1.108</v>
      </c>
      <c r="X29" s="781">
        <f t="shared" si="0"/>
        <v>1.108</v>
      </c>
      <c r="Y29" s="781">
        <f t="shared" si="0"/>
        <v>3.265</v>
      </c>
      <c r="Z29" s="782"/>
    </row>
    <row r="30" spans="1:26" s="29" customFormat="1" ht="13.5">
      <c r="A30" s="45" t="s">
        <v>54</v>
      </c>
      <c r="B30" s="28" t="s">
        <v>49</v>
      </c>
      <c r="C30" s="27" t="s">
        <v>48</v>
      </c>
      <c r="D30" s="2">
        <f>1.852-M30</f>
        <v>1.710606</v>
      </c>
      <c r="E30" s="783"/>
      <c r="F30" s="21"/>
      <c r="G30" s="779"/>
      <c r="H30" s="48"/>
      <c r="I30" s="6">
        <v>0</v>
      </c>
      <c r="J30" s="6">
        <v>0</v>
      </c>
      <c r="K30" s="28"/>
      <c r="L30" s="2"/>
      <c r="M30" s="2">
        <v>0.141394</v>
      </c>
      <c r="N30" s="790">
        <v>0.903</v>
      </c>
      <c r="O30" s="28">
        <v>0.903</v>
      </c>
      <c r="P30" s="789">
        <v>2.614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4">
        <f t="shared" si="0"/>
        <v>0.903</v>
      </c>
      <c r="X30" s="784">
        <f>U30+R30+O30+L30+I30+F30</f>
        <v>0.903</v>
      </c>
      <c r="Y30" s="784">
        <f>V30+S30+P30+M30+J30+G30</f>
        <v>2.755394</v>
      </c>
      <c r="Z30" s="796"/>
    </row>
    <row r="31" spans="1:26" s="29" customFormat="1" ht="13.5">
      <c r="A31" s="45" t="s">
        <v>54</v>
      </c>
      <c r="B31" s="28" t="s">
        <v>50</v>
      </c>
      <c r="C31" s="27" t="s">
        <v>48</v>
      </c>
      <c r="D31" s="2">
        <f>0.305-M31</f>
        <v>0.289394</v>
      </c>
      <c r="E31" s="783"/>
      <c r="F31" s="21"/>
      <c r="G31" s="779"/>
      <c r="H31" s="48"/>
      <c r="I31" s="6">
        <v>0</v>
      </c>
      <c r="J31" s="6">
        <v>0</v>
      </c>
      <c r="K31" s="785"/>
      <c r="L31" s="2"/>
      <c r="M31" s="2">
        <f>M29-M30</f>
        <v>0.015606000000000009</v>
      </c>
      <c r="N31" s="790">
        <v>0.205</v>
      </c>
      <c r="O31" s="28">
        <v>0.205</v>
      </c>
      <c r="P31" s="789">
        <f>P29-P30</f>
        <v>0.4940000000000002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4">
        <f t="shared" si="0"/>
        <v>0.205</v>
      </c>
      <c r="X31" s="784">
        <f t="shared" si="0"/>
        <v>0.205</v>
      </c>
      <c r="Y31" s="784">
        <f>V31+S31+P31+M31+J31+G31</f>
        <v>0.5096060000000002</v>
      </c>
      <c r="Z31" s="795"/>
    </row>
    <row r="32" spans="1:26" s="118" customFormat="1" ht="13.5">
      <c r="A32" s="115" t="s">
        <v>51</v>
      </c>
      <c r="B32" s="142" t="s">
        <v>52</v>
      </c>
      <c r="C32" s="115"/>
      <c r="D32" s="758"/>
      <c r="E32" s="115"/>
      <c r="F32" s="116"/>
      <c r="G32" s="758"/>
      <c r="H32" s="50"/>
      <c r="I32" s="756"/>
      <c r="J32" s="756"/>
      <c r="K32" s="44"/>
      <c r="L32" s="756"/>
      <c r="M32" s="756"/>
      <c r="N32" s="44"/>
      <c r="O32" s="756"/>
      <c r="P32" s="756"/>
      <c r="Q32" s="44"/>
      <c r="R32" s="756"/>
      <c r="S32" s="756"/>
      <c r="T32" s="44"/>
      <c r="U32" s="756"/>
      <c r="V32" s="756"/>
      <c r="W32" s="781">
        <f t="shared" si="0"/>
        <v>0</v>
      </c>
      <c r="X32" s="781">
        <f t="shared" si="0"/>
        <v>0</v>
      </c>
      <c r="Y32" s="781">
        <f t="shared" si="0"/>
        <v>0</v>
      </c>
      <c r="Z32" s="787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6"/>
      <c r="M33" s="6"/>
      <c r="N33" s="28"/>
      <c r="O33" s="6"/>
      <c r="P33" s="6"/>
      <c r="Q33" s="28"/>
      <c r="R33" s="6"/>
      <c r="S33" s="6"/>
      <c r="T33" s="28"/>
      <c r="U33" s="6"/>
      <c r="V33" s="6"/>
      <c r="W33" s="784">
        <f t="shared" si="0"/>
        <v>0</v>
      </c>
      <c r="X33" s="786">
        <f t="shared" si="0"/>
        <v>0</v>
      </c>
      <c r="Y33" s="786">
        <f t="shared" si="0"/>
        <v>0</v>
      </c>
      <c r="Z33" s="782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100.711</v>
      </c>
      <c r="E34" s="788"/>
      <c r="F34" s="788"/>
      <c r="G34" s="2">
        <v>1645.398589</v>
      </c>
      <c r="H34" s="48"/>
      <c r="I34" s="6">
        <v>0</v>
      </c>
      <c r="J34" s="6">
        <v>0</v>
      </c>
      <c r="K34" s="28"/>
      <c r="L34" s="789"/>
      <c r="M34" s="789">
        <v>16</v>
      </c>
      <c r="N34" s="28"/>
      <c r="O34" s="789"/>
      <c r="P34" s="789">
        <v>70</v>
      </c>
      <c r="Q34" s="28"/>
      <c r="R34" s="6">
        <v>0</v>
      </c>
      <c r="S34" s="6">
        <v>0</v>
      </c>
      <c r="T34" s="790"/>
      <c r="U34" s="789"/>
      <c r="V34" s="789">
        <v>15.766</v>
      </c>
      <c r="W34" s="784">
        <f>T34+Q34+N34+K34+H34+E34</f>
        <v>0</v>
      </c>
      <c r="X34" s="784">
        <f>U34+R34+O34+L34+I34+F34+D34</f>
        <v>100.711</v>
      </c>
      <c r="Y34" s="784">
        <f>V34+S34+P34+M34+J34+G34</f>
        <v>1747.164589</v>
      </c>
      <c r="Z34" s="782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72.865</v>
      </c>
      <c r="E35" s="21">
        <v>14.594</v>
      </c>
      <c r="F35" s="788">
        <v>14.594</v>
      </c>
      <c r="G35" s="2">
        <v>1645.21514</v>
      </c>
      <c r="H35" s="48"/>
      <c r="I35" s="6">
        <v>0</v>
      </c>
      <c r="J35" s="6">
        <v>0</v>
      </c>
      <c r="K35" s="28">
        <v>2.699</v>
      </c>
      <c r="L35" s="28">
        <v>2.699</v>
      </c>
      <c r="M35" s="790">
        <f>9.021+K35</f>
        <v>11.72</v>
      </c>
      <c r="N35" s="790"/>
      <c r="O35" s="789"/>
      <c r="P35" s="789">
        <v>64.025</v>
      </c>
      <c r="Q35" s="28"/>
      <c r="R35" s="6">
        <v>0</v>
      </c>
      <c r="S35" s="6">
        <v>0</v>
      </c>
      <c r="T35" s="790">
        <v>0.114</v>
      </c>
      <c r="U35" s="790">
        <v>0.114</v>
      </c>
      <c r="V35" s="789">
        <f>15.652+T35</f>
        <v>15.766</v>
      </c>
      <c r="W35" s="784">
        <f>T35+Q35+N35+K35+H35+E35</f>
        <v>17.407</v>
      </c>
      <c r="X35" s="784">
        <f>U35+R35+O35+L35+I35+F35+D35</f>
        <v>90.27199999999999</v>
      </c>
      <c r="Y35" s="784">
        <f t="shared" si="0"/>
        <v>1736.72614</v>
      </c>
      <c r="Z35" s="782"/>
    </row>
    <row r="36" spans="1:26" s="201" customFormat="1" ht="25.5">
      <c r="A36" s="791" t="s">
        <v>54</v>
      </c>
      <c r="B36" s="196" t="s">
        <v>55</v>
      </c>
      <c r="C36" s="195" t="s">
        <v>48</v>
      </c>
      <c r="D36" s="792">
        <v>48.398</v>
      </c>
      <c r="E36" s="53"/>
      <c r="F36" s="21"/>
      <c r="G36" s="2">
        <v>132.789</v>
      </c>
      <c r="H36" s="198"/>
      <c r="I36" s="760">
        <v>0</v>
      </c>
      <c r="J36" s="760">
        <v>0</v>
      </c>
      <c r="K36" s="199"/>
      <c r="L36" s="760">
        <v>0</v>
      </c>
      <c r="M36" s="760">
        <v>0</v>
      </c>
      <c r="N36" s="199"/>
      <c r="O36" s="761"/>
      <c r="P36" s="760"/>
      <c r="Q36" s="199"/>
      <c r="R36" s="760">
        <v>0</v>
      </c>
      <c r="S36" s="760">
        <v>0</v>
      </c>
      <c r="T36" s="199"/>
      <c r="U36" s="760">
        <v>0</v>
      </c>
      <c r="V36" s="760">
        <v>0</v>
      </c>
      <c r="W36" s="781">
        <f>T36+Q36+N36+K36+H36+E36</f>
        <v>0</v>
      </c>
      <c r="X36" s="784">
        <f>U36+R36+O36+L36+I36+F36+D36</f>
        <v>48.398</v>
      </c>
      <c r="Y36" s="784">
        <f>V36+S36+P36+M36+J36+G36</f>
        <v>132.789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v>27.845</v>
      </c>
      <c r="E37" s="784">
        <v>-14.594</v>
      </c>
      <c r="F37" s="784">
        <f>F34-F35</f>
        <v>-14.594</v>
      </c>
      <c r="G37" s="788">
        <f>G34-G35</f>
        <v>0.1834489999998823</v>
      </c>
      <c r="H37" s="793"/>
      <c r="I37" s="793">
        <v>0</v>
      </c>
      <c r="J37" s="793">
        <v>0</v>
      </c>
      <c r="K37" s="793">
        <v>-2.699</v>
      </c>
      <c r="L37" s="793">
        <f>L33+L34-L35</f>
        <v>-2.699</v>
      </c>
      <c r="M37" s="793">
        <f>M33+M34-M35</f>
        <v>4.279999999999999</v>
      </c>
      <c r="N37" s="793"/>
      <c r="O37" s="793"/>
      <c r="P37" s="793">
        <f>P34-P35</f>
        <v>5.974999999999994</v>
      </c>
      <c r="Q37" s="793"/>
      <c r="R37" s="793">
        <v>0</v>
      </c>
      <c r="S37" s="793">
        <v>0</v>
      </c>
      <c r="T37" s="793">
        <v>-0.114</v>
      </c>
      <c r="U37" s="793">
        <f>U34-U35</f>
        <v>-0.114</v>
      </c>
      <c r="V37" s="793">
        <f>V34-V35</f>
        <v>0</v>
      </c>
      <c r="W37" s="784">
        <f>W34-W35</f>
        <v>-17.407</v>
      </c>
      <c r="X37" s="784">
        <f>U37+R37+O37+L37+I37+F37+D37</f>
        <v>10.437999999999999</v>
      </c>
      <c r="Y37" s="784">
        <f>V37+S37+P37+M37+J37+G37</f>
        <v>10.438448999999876</v>
      </c>
      <c r="Z37" s="794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9</v>
      </c>
      <c r="E39" s="742"/>
      <c r="F39" s="749">
        <f>F43+F47+F54</f>
        <v>0</v>
      </c>
      <c r="G39" s="749">
        <v>53</v>
      </c>
      <c r="H39" s="749"/>
      <c r="I39" s="749">
        <f aca="true" t="shared" si="1" ref="I39:Y39">I43+I47+I54</f>
        <v>0</v>
      </c>
      <c r="J39" s="749">
        <f t="shared" si="1"/>
        <v>35</v>
      </c>
      <c r="K39" s="749">
        <f t="shared" si="1"/>
        <v>0</v>
      </c>
      <c r="L39" s="749">
        <f t="shared" si="1"/>
        <v>0</v>
      </c>
      <c r="M39" s="749">
        <f t="shared" si="1"/>
        <v>0</v>
      </c>
      <c r="N39" s="749">
        <f t="shared" si="1"/>
        <v>0</v>
      </c>
      <c r="O39" s="749">
        <f t="shared" si="1"/>
        <v>0</v>
      </c>
      <c r="P39" s="749">
        <f t="shared" si="1"/>
        <v>0</v>
      </c>
      <c r="Q39" s="749">
        <f t="shared" si="1"/>
        <v>0</v>
      </c>
      <c r="R39" s="749">
        <f t="shared" si="1"/>
        <v>0</v>
      </c>
      <c r="S39" s="749">
        <f t="shared" si="1"/>
        <v>1</v>
      </c>
      <c r="T39" s="749">
        <f t="shared" si="1"/>
        <v>0</v>
      </c>
      <c r="U39" s="749">
        <f t="shared" si="1"/>
        <v>0</v>
      </c>
      <c r="V39" s="749">
        <f t="shared" si="1"/>
        <v>5</v>
      </c>
      <c r="W39" s="749">
        <f t="shared" si="1"/>
        <v>0</v>
      </c>
      <c r="X39" s="749">
        <f t="shared" si="1"/>
        <v>0</v>
      </c>
      <c r="Y39" s="749">
        <f t="shared" si="1"/>
        <v>94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139.282</v>
      </c>
      <c r="E40" s="751"/>
      <c r="F40" s="750">
        <f>F44+F48+F55</f>
        <v>0</v>
      </c>
      <c r="G40" s="750">
        <f>G44+G48+G55</f>
        <v>1165.414</v>
      </c>
      <c r="H40" s="752"/>
      <c r="I40" s="752">
        <f aca="true" t="shared" si="2" ref="I40:Y40">I44+I48+I55</f>
        <v>0</v>
      </c>
      <c r="J40" s="750">
        <f t="shared" si="2"/>
        <v>649.463</v>
      </c>
      <c r="K40" s="750">
        <f t="shared" si="2"/>
        <v>0</v>
      </c>
      <c r="L40" s="750">
        <f t="shared" si="2"/>
        <v>0</v>
      </c>
      <c r="M40" s="750">
        <f t="shared" si="2"/>
        <v>0</v>
      </c>
      <c r="N40" s="750">
        <f t="shared" si="2"/>
        <v>0</v>
      </c>
      <c r="O40" s="750">
        <f t="shared" si="2"/>
        <v>0</v>
      </c>
      <c r="P40" s="750">
        <f t="shared" si="2"/>
        <v>0</v>
      </c>
      <c r="Q40" s="750">
        <f t="shared" si="2"/>
        <v>0</v>
      </c>
      <c r="R40" s="750">
        <f t="shared" si="2"/>
        <v>0</v>
      </c>
      <c r="S40" s="750">
        <f t="shared" si="2"/>
        <v>1306.031</v>
      </c>
      <c r="T40" s="750">
        <f t="shared" si="2"/>
        <v>0</v>
      </c>
      <c r="U40" s="750">
        <f t="shared" si="2"/>
        <v>0</v>
      </c>
      <c r="V40" s="753">
        <f t="shared" si="2"/>
        <v>193.5</v>
      </c>
      <c r="W40" s="752">
        <f t="shared" si="2"/>
        <v>0</v>
      </c>
      <c r="X40" s="750">
        <f t="shared" si="2"/>
        <v>0</v>
      </c>
      <c r="Y40" s="750">
        <f t="shared" si="2"/>
        <v>3314.408</v>
      </c>
      <c r="Z40" s="754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30.713</v>
      </c>
      <c r="E41" s="751"/>
      <c r="F41" s="750">
        <f>F45+F49+F56</f>
        <v>0</v>
      </c>
      <c r="G41" s="750">
        <f>G45+G49+G56</f>
        <v>579.39</v>
      </c>
      <c r="H41" s="752">
        <f>H45+H49+H56</f>
        <v>0</v>
      </c>
      <c r="I41" s="752">
        <f aca="true" t="shared" si="3" ref="I41:Y41">I45+I49+I56</f>
        <v>0</v>
      </c>
      <c r="J41" s="750">
        <f t="shared" si="3"/>
        <v>425.002</v>
      </c>
      <c r="K41" s="750">
        <f t="shared" si="3"/>
        <v>0</v>
      </c>
      <c r="L41" s="750">
        <f t="shared" si="3"/>
        <v>0</v>
      </c>
      <c r="M41" s="750">
        <f t="shared" si="3"/>
        <v>0</v>
      </c>
      <c r="N41" s="750">
        <f t="shared" si="3"/>
        <v>0</v>
      </c>
      <c r="O41" s="750">
        <f t="shared" si="3"/>
        <v>0</v>
      </c>
      <c r="P41" s="750">
        <f t="shared" si="3"/>
        <v>0</v>
      </c>
      <c r="Q41" s="750">
        <f t="shared" si="3"/>
        <v>0</v>
      </c>
      <c r="R41" s="750">
        <f t="shared" si="3"/>
        <v>0</v>
      </c>
      <c r="S41" s="750">
        <f t="shared" si="3"/>
        <v>632.808</v>
      </c>
      <c r="T41" s="750">
        <f t="shared" si="3"/>
        <v>0</v>
      </c>
      <c r="U41" s="750">
        <f t="shared" si="3"/>
        <v>0</v>
      </c>
      <c r="V41" s="752">
        <f t="shared" si="3"/>
        <v>8</v>
      </c>
      <c r="W41" s="750">
        <f t="shared" si="3"/>
        <v>0</v>
      </c>
      <c r="X41" s="750">
        <f t="shared" si="3"/>
        <v>0</v>
      </c>
      <c r="Y41" s="750">
        <f t="shared" si="3"/>
        <v>1645.2</v>
      </c>
      <c r="Z41" s="754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/>
      <c r="E42" s="751"/>
      <c r="F42" s="750"/>
      <c r="G42" s="750"/>
      <c r="H42" s="752"/>
      <c r="I42" s="752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2"/>
      <c r="W42" s="750"/>
      <c r="X42" s="750"/>
      <c r="Y42" s="750"/>
      <c r="Z42" s="754"/>
    </row>
    <row r="43" spans="1:26" s="118" customFormat="1" ht="12.75">
      <c r="A43" s="755">
        <v>2</v>
      </c>
      <c r="B43" s="142" t="s">
        <v>72</v>
      </c>
      <c r="C43" s="115" t="s">
        <v>61</v>
      </c>
      <c r="D43" s="116">
        <v>6</v>
      </c>
      <c r="E43" s="50"/>
      <c r="F43" s="50"/>
      <c r="G43" s="50">
        <v>19</v>
      </c>
      <c r="H43" s="50"/>
      <c r="I43" s="50"/>
      <c r="J43" s="50">
        <v>5</v>
      </c>
      <c r="K43" s="44"/>
      <c r="L43" s="756"/>
      <c r="M43" s="756"/>
      <c r="N43" s="44"/>
      <c r="O43" s="756"/>
      <c r="P43" s="756"/>
      <c r="Q43" s="44"/>
      <c r="R43" s="756">
        <v>0</v>
      </c>
      <c r="S43" s="756">
        <v>1</v>
      </c>
      <c r="T43" s="44"/>
      <c r="U43" s="756"/>
      <c r="V43" s="756">
        <v>4</v>
      </c>
      <c r="W43" s="757">
        <f t="shared" si="0"/>
        <v>0</v>
      </c>
      <c r="X43" s="757">
        <f t="shared" si="0"/>
        <v>0</v>
      </c>
      <c r="Y43" s="757">
        <f t="shared" si="0"/>
        <v>29</v>
      </c>
      <c r="Z43" s="758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9">
        <v>130.447</v>
      </c>
      <c r="E44" s="159"/>
      <c r="F44" s="158"/>
      <c r="G44" s="158">
        <v>494.224</v>
      </c>
      <c r="H44" s="159"/>
      <c r="I44" s="159"/>
      <c r="J44" s="158">
        <v>74.887</v>
      </c>
      <c r="K44" s="51"/>
      <c r="L44" s="760"/>
      <c r="M44" s="760"/>
      <c r="N44" s="51"/>
      <c r="O44" s="760"/>
      <c r="P44" s="760"/>
      <c r="Q44" s="51"/>
      <c r="R44" s="760">
        <v>0</v>
      </c>
      <c r="S44" s="761">
        <v>1306.031</v>
      </c>
      <c r="T44" s="766"/>
      <c r="U44" s="761"/>
      <c r="V44" s="763">
        <f>181.5+T44</f>
        <v>181.5</v>
      </c>
      <c r="W44" s="519">
        <f t="shared" si="0"/>
        <v>0</v>
      </c>
      <c r="X44" s="751">
        <f t="shared" si="0"/>
        <v>0</v>
      </c>
      <c r="Y44" s="751">
        <f t="shared" si="0"/>
        <v>2056.642</v>
      </c>
      <c r="Z44" s="759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4">
        <v>21.878</v>
      </c>
      <c r="E45" s="159"/>
      <c r="F45" s="765"/>
      <c r="G45" s="158">
        <v>85.045</v>
      </c>
      <c r="H45" s="159"/>
      <c r="I45" s="760"/>
      <c r="J45" s="760"/>
      <c r="K45" s="51"/>
      <c r="L45" s="760"/>
      <c r="M45" s="760"/>
      <c r="N45" s="51"/>
      <c r="O45" s="760"/>
      <c r="P45" s="760"/>
      <c r="Q45" s="51"/>
      <c r="R45" s="761">
        <v>0</v>
      </c>
      <c r="S45" s="761">
        <v>632.808</v>
      </c>
      <c r="T45" s="51"/>
      <c r="U45" s="760"/>
      <c r="V45" s="760"/>
      <c r="W45" s="519">
        <f aca="true" t="shared" si="4" ref="W45:Y46">T45+Q45+N45+K45+H45+E45</f>
        <v>0</v>
      </c>
      <c r="X45" s="751">
        <f t="shared" si="4"/>
        <v>0</v>
      </c>
      <c r="Y45" s="751">
        <f t="shared" si="4"/>
        <v>717.853</v>
      </c>
      <c r="Z45" s="759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4">
        <v>0</v>
      </c>
      <c r="E46" s="159"/>
      <c r="F46" s="765"/>
      <c r="G46" s="158">
        <v>378.148</v>
      </c>
      <c r="H46" s="159"/>
      <c r="I46" s="760"/>
      <c r="J46" s="761">
        <v>18.419</v>
      </c>
      <c r="K46" s="51"/>
      <c r="L46" s="760"/>
      <c r="M46" s="760"/>
      <c r="N46" s="51"/>
      <c r="O46" s="760"/>
      <c r="P46" s="760"/>
      <c r="Q46" s="51"/>
      <c r="R46" s="761"/>
      <c r="S46" s="761">
        <v>1577.6</v>
      </c>
      <c r="T46" s="51"/>
      <c r="U46" s="760"/>
      <c r="V46" s="761">
        <v>77.114</v>
      </c>
      <c r="W46" s="519">
        <f t="shared" si="4"/>
        <v>0</v>
      </c>
      <c r="X46" s="751">
        <f t="shared" si="4"/>
        <v>0</v>
      </c>
      <c r="Y46" s="751">
        <f t="shared" si="4"/>
        <v>2051.281</v>
      </c>
      <c r="Z46" s="759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2</v>
      </c>
      <c r="E47" s="50"/>
      <c r="F47" s="50"/>
      <c r="G47" s="50">
        <v>25</v>
      </c>
      <c r="H47" s="44"/>
      <c r="I47" s="50"/>
      <c r="J47" s="116">
        <v>24</v>
      </c>
      <c r="K47" s="44"/>
      <c r="L47" s="756"/>
      <c r="M47" s="756"/>
      <c r="N47" s="44"/>
      <c r="O47" s="756"/>
      <c r="P47" s="756"/>
      <c r="Q47" s="44"/>
      <c r="R47" s="756"/>
      <c r="S47" s="756"/>
      <c r="T47" s="44"/>
      <c r="U47" s="756"/>
      <c r="V47" s="756">
        <v>1</v>
      </c>
      <c r="W47" s="757">
        <f t="shared" si="0"/>
        <v>0</v>
      </c>
      <c r="X47" s="757">
        <f t="shared" si="0"/>
        <v>0</v>
      </c>
      <c r="Y47" s="757">
        <f t="shared" si="0"/>
        <v>50</v>
      </c>
      <c r="Z47" s="758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9">
        <v>0</v>
      </c>
      <c r="E48" s="159"/>
      <c r="F48" s="158"/>
      <c r="G48" s="158">
        <v>614.082</v>
      </c>
      <c r="H48" s="766"/>
      <c r="I48" s="158"/>
      <c r="J48" s="766">
        <v>410.519</v>
      </c>
      <c r="K48" s="51"/>
      <c r="L48" s="760"/>
      <c r="M48" s="760"/>
      <c r="N48" s="51"/>
      <c r="O48" s="760"/>
      <c r="P48" s="760"/>
      <c r="Q48" s="51"/>
      <c r="R48" s="760"/>
      <c r="S48" s="760"/>
      <c r="T48" s="51"/>
      <c r="U48" s="760"/>
      <c r="V48" s="760">
        <v>12</v>
      </c>
      <c r="W48" s="519">
        <f t="shared" si="0"/>
        <v>0</v>
      </c>
      <c r="X48" s="751">
        <f t="shared" si="0"/>
        <v>0</v>
      </c>
      <c r="Y48" s="751">
        <f t="shared" si="0"/>
        <v>1036.601</v>
      </c>
      <c r="Z48" s="759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8">
        <v>0</v>
      </c>
      <c r="E49" s="159"/>
      <c r="F49" s="158"/>
      <c r="G49" s="158">
        <v>459.548</v>
      </c>
      <c r="H49" s="766"/>
      <c r="I49" s="158"/>
      <c r="J49" s="766">
        <v>333.642</v>
      </c>
      <c r="K49" s="51"/>
      <c r="L49" s="760"/>
      <c r="M49" s="760"/>
      <c r="N49" s="51"/>
      <c r="O49" s="760"/>
      <c r="P49" s="760"/>
      <c r="Q49" s="51"/>
      <c r="R49" s="760"/>
      <c r="S49" s="760"/>
      <c r="T49" s="51"/>
      <c r="U49" s="760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801.19</v>
      </c>
      <c r="Z49" s="759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9">
        <v>0</v>
      </c>
      <c r="E50" s="159"/>
      <c r="F50" s="158"/>
      <c r="G50" s="767" t="s">
        <v>178</v>
      </c>
      <c r="H50" s="158"/>
      <c r="I50" s="761"/>
      <c r="J50" s="767" t="s">
        <v>178</v>
      </c>
      <c r="K50" s="51"/>
      <c r="L50" s="760"/>
      <c r="M50" s="760"/>
      <c r="N50" s="51"/>
      <c r="O50" s="760"/>
      <c r="P50" s="760"/>
      <c r="Q50" s="51"/>
      <c r="R50" s="760"/>
      <c r="S50" s="760"/>
      <c r="T50" s="51"/>
      <c r="U50" s="760"/>
      <c r="V50" s="768" t="s">
        <v>178</v>
      </c>
      <c r="W50" s="519">
        <f t="shared" si="0"/>
        <v>0</v>
      </c>
      <c r="X50" s="751">
        <f t="shared" si="0"/>
        <v>0</v>
      </c>
      <c r="Y50" s="768" t="s">
        <v>178</v>
      </c>
      <c r="Z50" s="759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9">
        <v>0</v>
      </c>
      <c r="E51" s="51"/>
      <c r="F51" s="769"/>
      <c r="G51" s="770">
        <v>1380</v>
      </c>
      <c r="H51" s="158"/>
      <c r="I51" s="760"/>
      <c r="J51" s="770">
        <v>1293</v>
      </c>
      <c r="K51" s="51"/>
      <c r="L51" s="760"/>
      <c r="M51" s="760"/>
      <c r="N51" s="51"/>
      <c r="O51" s="760"/>
      <c r="P51" s="760"/>
      <c r="Q51" s="51"/>
      <c r="R51" s="760"/>
      <c r="S51" s="760"/>
      <c r="T51" s="51"/>
      <c r="U51" s="760"/>
      <c r="V51" s="771">
        <v>16</v>
      </c>
      <c r="W51" s="519">
        <f t="shared" si="0"/>
        <v>0</v>
      </c>
      <c r="X51" s="751">
        <f t="shared" si="0"/>
        <v>0</v>
      </c>
      <c r="Y51" s="519">
        <f t="shared" si="0"/>
        <v>2689</v>
      </c>
      <c r="Z51" s="759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4">
        <v>0</v>
      </c>
      <c r="E52" s="51"/>
      <c r="F52" s="759"/>
      <c r="G52" s="767" t="s">
        <v>178</v>
      </c>
      <c r="H52" s="158"/>
      <c r="I52" s="761"/>
      <c r="J52" s="767" t="s">
        <v>178</v>
      </c>
      <c r="K52" s="51"/>
      <c r="L52" s="760"/>
      <c r="M52" s="760"/>
      <c r="N52" s="51"/>
      <c r="O52" s="760"/>
      <c r="P52" s="760"/>
      <c r="Q52" s="51"/>
      <c r="R52" s="760"/>
      <c r="S52" s="760"/>
      <c r="T52" s="51"/>
      <c r="U52" s="762"/>
      <c r="V52" s="768" t="s">
        <v>178</v>
      </c>
      <c r="W52" s="519">
        <f t="shared" si="0"/>
        <v>0</v>
      </c>
      <c r="X52" s="751">
        <f t="shared" si="0"/>
        <v>0</v>
      </c>
      <c r="Y52" s="771" t="s">
        <v>178</v>
      </c>
      <c r="Z52" s="759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4"/>
      <c r="E53" s="51"/>
      <c r="F53" s="759"/>
      <c r="G53" s="767">
        <v>845.247</v>
      </c>
      <c r="H53" s="158"/>
      <c r="I53" s="761"/>
      <c r="J53" s="767">
        <v>325.258</v>
      </c>
      <c r="K53" s="51"/>
      <c r="L53" s="760"/>
      <c r="M53" s="760"/>
      <c r="N53" s="51"/>
      <c r="O53" s="760"/>
      <c r="P53" s="760"/>
      <c r="Q53" s="51"/>
      <c r="R53" s="760"/>
      <c r="S53" s="760"/>
      <c r="T53" s="51"/>
      <c r="U53" s="762"/>
      <c r="V53" s="768">
        <v>21.867</v>
      </c>
      <c r="W53" s="519"/>
      <c r="X53" s="751"/>
      <c r="Y53" s="751">
        <f t="shared" si="0"/>
        <v>1192.3719999999998</v>
      </c>
      <c r="Z53" s="759"/>
    </row>
    <row r="54" spans="1:26" s="118" customFormat="1" ht="12.75">
      <c r="A54" s="115">
        <v>4</v>
      </c>
      <c r="B54" s="44" t="s">
        <v>180</v>
      </c>
      <c r="C54" s="115"/>
      <c r="D54" s="116">
        <v>1</v>
      </c>
      <c r="E54" s="44"/>
      <c r="F54" s="797"/>
      <c r="G54" s="772">
        <v>9</v>
      </c>
      <c r="H54" s="117"/>
      <c r="I54" s="773"/>
      <c r="J54" s="772">
        <v>6</v>
      </c>
      <c r="K54" s="44"/>
      <c r="L54" s="756"/>
      <c r="M54" s="756"/>
      <c r="N54" s="44"/>
      <c r="O54" s="756"/>
      <c r="P54" s="756"/>
      <c r="Q54" s="44"/>
      <c r="R54" s="756"/>
      <c r="S54" s="756"/>
      <c r="T54" s="44"/>
      <c r="U54" s="774"/>
      <c r="V54" s="774"/>
      <c r="W54" s="519">
        <f t="shared" si="0"/>
        <v>0</v>
      </c>
      <c r="X54" s="751">
        <f t="shared" si="0"/>
        <v>0</v>
      </c>
      <c r="Y54" s="757">
        <f t="shared" si="0"/>
        <v>15</v>
      </c>
      <c r="Z54" s="758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4">
        <v>8.835</v>
      </c>
      <c r="E55" s="51"/>
      <c r="F55" s="51"/>
      <c r="G55" s="767">
        <v>57.108000000000004</v>
      </c>
      <c r="H55" s="158"/>
      <c r="I55" s="761"/>
      <c r="J55" s="767">
        <v>164.057</v>
      </c>
      <c r="K55" s="51"/>
      <c r="L55" s="760"/>
      <c r="M55" s="760"/>
      <c r="N55" s="51"/>
      <c r="O55" s="760"/>
      <c r="P55" s="760"/>
      <c r="Q55" s="51"/>
      <c r="R55" s="760"/>
      <c r="S55" s="760"/>
      <c r="T55" s="51"/>
      <c r="U55" s="762"/>
      <c r="V55" s="762"/>
      <c r="W55" s="519">
        <f t="shared" si="0"/>
        <v>0</v>
      </c>
      <c r="X55" s="751">
        <f t="shared" si="0"/>
        <v>0</v>
      </c>
      <c r="Y55" s="751">
        <f t="shared" si="0"/>
        <v>221.165</v>
      </c>
      <c r="Z55" s="759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4">
        <v>8.835</v>
      </c>
      <c r="E56" s="51"/>
      <c r="F56" s="51"/>
      <c r="G56" s="767">
        <v>34.797</v>
      </c>
      <c r="H56" s="158"/>
      <c r="I56" s="761"/>
      <c r="J56" s="767">
        <v>91.36</v>
      </c>
      <c r="K56" s="51"/>
      <c r="L56" s="760"/>
      <c r="M56" s="760"/>
      <c r="N56" s="51"/>
      <c r="O56" s="760"/>
      <c r="P56" s="760"/>
      <c r="Q56" s="51"/>
      <c r="R56" s="760"/>
      <c r="S56" s="760"/>
      <c r="T56" s="51"/>
      <c r="U56" s="762"/>
      <c r="V56" s="762"/>
      <c r="W56" s="519">
        <f t="shared" si="0"/>
        <v>0</v>
      </c>
      <c r="X56" s="751">
        <f t="shared" si="0"/>
        <v>0</v>
      </c>
      <c r="Y56" s="751">
        <f t="shared" si="0"/>
        <v>126.157</v>
      </c>
      <c r="Z56" s="759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4"/>
      <c r="E57" s="51"/>
      <c r="F57" s="51"/>
      <c r="G57" s="767">
        <v>52.051</v>
      </c>
      <c r="H57" s="158"/>
      <c r="I57" s="761"/>
      <c r="J57" s="767">
        <v>152.044</v>
      </c>
      <c r="K57" s="51"/>
      <c r="L57" s="760"/>
      <c r="M57" s="760"/>
      <c r="N57" s="51"/>
      <c r="O57" s="760"/>
      <c r="P57" s="760"/>
      <c r="Q57" s="51"/>
      <c r="R57" s="760"/>
      <c r="S57" s="760"/>
      <c r="T57" s="51"/>
      <c r="U57" s="762"/>
      <c r="V57" s="762"/>
      <c r="W57" s="519"/>
      <c r="X57" s="751"/>
      <c r="Y57" s="751">
        <f>V57+S57+P57+M57+J57+G57</f>
        <v>204.09500000000003</v>
      </c>
      <c r="Z57" s="759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36679</v>
      </c>
      <c r="F59" s="645">
        <f>F60+F61</f>
        <v>36679</v>
      </c>
      <c r="G59" s="645">
        <f>G60+G61</f>
        <v>3951158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36679</v>
      </c>
      <c r="X59" s="693">
        <f>U59+R59+O59+L59+I59+F59</f>
        <v>36679</v>
      </c>
      <c r="Y59" s="693">
        <f>V59+S59+P59+M59+J59+G59</f>
        <v>3951158</v>
      </c>
      <c r="Z59" s="660"/>
    </row>
    <row r="60" spans="1:26" s="700" customFormat="1" ht="12.75">
      <c r="A60" s="594" t="s">
        <v>54</v>
      </c>
      <c r="B60" s="775" t="s">
        <v>85</v>
      </c>
      <c r="C60" s="572" t="s">
        <v>84</v>
      </c>
      <c r="D60" s="654">
        <v>123813</v>
      </c>
      <c r="E60" s="654">
        <v>17949</v>
      </c>
      <c r="F60" s="654">
        <v>17949</v>
      </c>
      <c r="G60" s="732">
        <f>1972767+E60</f>
        <v>1990716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17949</v>
      </c>
      <c r="X60" s="728">
        <f t="shared" si="0"/>
        <v>17949</v>
      </c>
      <c r="Y60" s="728">
        <f>V60+S60+P60+M60+J60+G60</f>
        <v>1990716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18730</v>
      </c>
      <c r="F61" s="654">
        <v>18730</v>
      </c>
      <c r="G61" s="732">
        <f>1941712+E61</f>
        <v>1960442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18730</v>
      </c>
      <c r="X61" s="728">
        <f t="shared" si="0"/>
        <v>18730</v>
      </c>
      <c r="Y61" s="728">
        <f>V61+S61+P61+M61+J61+G61</f>
        <v>1960442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3843</v>
      </c>
      <c r="F62" s="645">
        <f>F63+F64</f>
        <v>3843</v>
      </c>
      <c r="G62" s="645">
        <f>G63+G64</f>
        <v>467158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3843</v>
      </c>
      <c r="X62" s="693">
        <f t="shared" si="0"/>
        <v>3843</v>
      </c>
      <c r="Y62" s="693">
        <f>V62+S62+P62+M62+J62+G62</f>
        <v>467158</v>
      </c>
      <c r="Z62" s="660"/>
    </row>
    <row r="63" spans="1:26" s="700" customFormat="1" ht="12.75">
      <c r="A63" s="594" t="s">
        <v>54</v>
      </c>
      <c r="B63" s="775" t="s">
        <v>85</v>
      </c>
      <c r="C63" s="572" t="s">
        <v>84</v>
      </c>
      <c r="D63" s="654">
        <v>18117</v>
      </c>
      <c r="E63" s="654">
        <v>1985</v>
      </c>
      <c r="F63" s="654">
        <v>1985</v>
      </c>
      <c r="G63" s="732">
        <f>231405+E63</f>
        <v>233390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1985</v>
      </c>
      <c r="X63" s="728">
        <f t="shared" si="0"/>
        <v>1985</v>
      </c>
      <c r="Y63" s="728">
        <f>V63+S63+P63+M63+J63+G63</f>
        <v>233390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1858</v>
      </c>
      <c r="F64" s="654">
        <v>1858</v>
      </c>
      <c r="G64" s="732">
        <f>231910+E64</f>
        <v>233768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1858</v>
      </c>
      <c r="X64" s="728">
        <f t="shared" si="0"/>
        <v>1858</v>
      </c>
      <c r="Y64" s="728">
        <f t="shared" si="0"/>
        <v>233768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21.656</v>
      </c>
      <c r="F65" s="733">
        <f>F66+F67</f>
        <v>21.656</v>
      </c>
      <c r="G65" s="733">
        <f>G66+G67</f>
        <v>2064.8450000000003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21.656</v>
      </c>
      <c r="X65" s="692">
        <f t="shared" si="0"/>
        <v>21.656</v>
      </c>
      <c r="Y65" s="692">
        <f t="shared" si="0"/>
        <v>2064.8450000000003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34">
        <v>60.053</v>
      </c>
      <c r="E66" s="655">
        <v>8.259</v>
      </c>
      <c r="F66" s="655">
        <v>8.259</v>
      </c>
      <c r="G66" s="653">
        <f>676.03+E66</f>
        <v>684.289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8.259</v>
      </c>
      <c r="X66" s="699">
        <f t="shared" si="0"/>
        <v>8.259</v>
      </c>
      <c r="Y66" s="699">
        <f t="shared" si="0"/>
        <v>684.289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34">
        <v>142.465</v>
      </c>
      <c r="E67" s="655">
        <v>13.397</v>
      </c>
      <c r="F67" s="655">
        <v>13.397</v>
      </c>
      <c r="G67" s="653">
        <f>1367.159+E67</f>
        <v>1380.556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13.397</v>
      </c>
      <c r="X67" s="699">
        <f t="shared" si="0"/>
        <v>13.397</v>
      </c>
      <c r="Y67" s="699">
        <f t="shared" si="0"/>
        <v>1380.556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18.812</v>
      </c>
      <c r="F68" s="736">
        <v>18.812</v>
      </c>
      <c r="G68" s="650">
        <f>2451.826+E68</f>
        <v>2470.638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18.812</v>
      </c>
      <c r="X68" s="731">
        <f t="shared" si="0"/>
        <v>18.812</v>
      </c>
      <c r="Y68" s="731">
        <f>V68+S68+P68+M68+J68+G68</f>
        <v>2470.638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37">
        <v>9.647</v>
      </c>
      <c r="E69" s="738">
        <v>1.546</v>
      </c>
      <c r="F69" s="713">
        <v>1.546</v>
      </c>
      <c r="G69" s="713">
        <v>28.131</v>
      </c>
      <c r="H69" s="677"/>
      <c r="I69" s="776">
        <v>0</v>
      </c>
      <c r="J69" s="776">
        <v>0</v>
      </c>
      <c r="K69" s="715"/>
      <c r="L69" s="776">
        <v>0</v>
      </c>
      <c r="M69" s="776">
        <v>0</v>
      </c>
      <c r="N69" s="715"/>
      <c r="O69" s="776">
        <v>0</v>
      </c>
      <c r="P69" s="776">
        <v>0</v>
      </c>
      <c r="Q69" s="715"/>
      <c r="R69" s="776">
        <v>0</v>
      </c>
      <c r="S69" s="776">
        <v>0</v>
      </c>
      <c r="T69" s="715"/>
      <c r="U69" s="776">
        <v>0</v>
      </c>
      <c r="V69" s="776">
        <v>0</v>
      </c>
      <c r="W69" s="777">
        <f>T69+Q69+N69+K69+H69+E69</f>
        <v>1.546</v>
      </c>
      <c r="X69" s="777">
        <f t="shared" si="0"/>
        <v>1.546</v>
      </c>
      <c r="Y69" s="777">
        <f t="shared" si="0"/>
        <v>28.131</v>
      </c>
      <c r="Z69" s="778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v>0</v>
      </c>
      <c r="X71" s="693">
        <v>6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6</v>
      </c>
      <c r="X72" s="664">
        <v>6</v>
      </c>
      <c r="Y72" s="664"/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5</v>
      </c>
      <c r="X73" s="675">
        <v>5</v>
      </c>
      <c r="Y73" s="675"/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v>0</v>
      </c>
      <c r="X76" s="664">
        <v>0</v>
      </c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>
        <v>0</v>
      </c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55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45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102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40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9</v>
      </c>
      <c r="Y87" s="664"/>
      <c r="Z87" s="602"/>
    </row>
    <row r="88" spans="1:26" s="571" customFormat="1" ht="12.75">
      <c r="A88" s="573" t="s">
        <v>54</v>
      </c>
      <c r="B88" s="570" t="s">
        <v>188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2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51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>
        <v>0</v>
      </c>
      <c r="X90" s="686"/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/>
      <c r="X92" s="664">
        <v>0</v>
      </c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>
        <v>0</v>
      </c>
      <c r="X93" s="664">
        <v>0</v>
      </c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>
        <v>4</v>
      </c>
      <c r="X96" s="673">
        <v>4</v>
      </c>
      <c r="Y96" s="673"/>
      <c r="Z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Vi Van Dam</cp:lastModifiedBy>
  <cp:lastPrinted>2019-09-04T03:45:57Z</cp:lastPrinted>
  <dcterms:created xsi:type="dcterms:W3CDTF">2019-06-18T09:07:39Z</dcterms:created>
  <dcterms:modified xsi:type="dcterms:W3CDTF">2020-02-04T02:59:25Z</dcterms:modified>
  <cp:category/>
  <cp:version/>
  <cp:contentType/>
  <cp:contentStatus/>
</cp:coreProperties>
</file>