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580" activeTab="0"/>
  </bookViews>
  <sheets>
    <sheet name="SDD NEW HC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<sst xmlns="http://schemas.openxmlformats.org/spreadsheetml/2006/main" count="47" uniqueCount="44">
  <si>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STT</t>
  </si>
  <si>
    <t>CÁC LOẠI ĐẤT</t>
  </si>
  <si>
    <t>I</t>
  </si>
  <si>
    <t>II</t>
  </si>
  <si>
    <t>III</t>
  </si>
  <si>
    <t>IV</t>
  </si>
  <si>
    <t>Các khu ở đô thị mở rộng</t>
  </si>
  <si>
    <t>Các khu ở cải tạo</t>
  </si>
  <si>
    <t>Công trình y tế</t>
  </si>
  <si>
    <t>Tỷ lệ (%)</t>
  </si>
  <si>
    <t>Ghi chú</t>
  </si>
  <si>
    <t>CÔNG CỘNG ĐÔ THỊ.</t>
  </si>
  <si>
    <t>CÁC TRUNG TÂM CHUYÊN DỤNG.</t>
  </si>
  <si>
    <t xml:space="preserve">Khu giải trí Vùng. </t>
  </si>
  <si>
    <t>Khu làng nghề VN.</t>
  </si>
  <si>
    <t xml:space="preserve">Đầu mối kỹ thuật. </t>
  </si>
  <si>
    <t>ĐẤT   Ở  CÁC LOẠI.</t>
  </si>
  <si>
    <t>Đất ở đô thị tập trung</t>
  </si>
  <si>
    <t>CÁC KHU CÂY XANH.</t>
  </si>
  <si>
    <t>Công viên đô thị.</t>
  </si>
  <si>
    <t>V</t>
  </si>
  <si>
    <t xml:space="preserve">GIAO THÔNG KỸ THUẬT </t>
  </si>
  <si>
    <t>Cơ quan  hành chính, văn hóa cấp đô thị</t>
  </si>
  <si>
    <t>Cơ quan  hành chính, văn hóa cấp ngoài đô thị</t>
  </si>
  <si>
    <t>Công trình giáo dục (cả trường nội trú)</t>
  </si>
  <si>
    <t>Các khu ở nông thôn</t>
  </si>
  <si>
    <t>Cây xanh, cách ly mặt nước,...</t>
  </si>
  <si>
    <t>TỔNG CỘNG KĐT BẮC BỜ Y</t>
  </si>
  <si>
    <t>VI</t>
  </si>
  <si>
    <t>Giao thông kỹ thuật</t>
  </si>
  <si>
    <t>TỔNG CỘNG KĐT BẮC BỜ Y NGHIÊN CỨU</t>
  </si>
  <si>
    <t>KĐT BẮC BỜ Y MỞ RỘNG RA SÔNG POKO</t>
  </si>
  <si>
    <t>TỔNG CỘNG MỞ RỘNG RA SÔNG POKO</t>
  </si>
  <si>
    <t>A</t>
  </si>
  <si>
    <t>B</t>
  </si>
  <si>
    <t>C</t>
  </si>
  <si>
    <t>Diện tích  (ha)</t>
  </si>
  <si>
    <t>Dịch vụ  thương mại, du lịch</t>
  </si>
  <si>
    <t>Diện tích đã được giao sử dụng</t>
  </si>
  <si>
    <t>Diện tích đã được giao chưa  sử dụng</t>
  </si>
  <si>
    <t>Diện tích đã BTGPMB, xác minh đất CSD do NN quản lý</t>
  </si>
  <si>
    <t>Diện tích chưa giao do chính quyền địa phương và nhân dân quản lý</t>
  </si>
  <si>
    <t xml:space="preserve">BIỂU TỔNG HỢP CHI TIẾT SỬ DỤNG ĐẤT </t>
  </si>
  <si>
    <t>Quy hoạch chi tiết khu đô thị Bắc Bờ Y (tỷ lệ 1/2000)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</si>
</sst>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7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7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7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7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43" fontId="47" fillId="0" borderId="10" xfId="42" applyNumberFormat="1" applyFont="1" applyBorder="1" applyAlignment="1">
      <alignment vertical="center"/>
    </xf>
    <xf numFmtId="43" fontId="48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3" fontId="48" fillId="0" borderId="10" xfId="42" applyNumberFormat="1" applyFont="1" applyBorder="1" applyAlignment="1">
      <alignment/>
    </xf>
    <xf numFmtId="43" fontId="47" fillId="0" borderId="10" xfId="42" applyNumberFormat="1" applyFont="1" applyBorder="1" applyAlignment="1">
      <alignment/>
    </xf>
    <xf numFmtId="2" fontId="47" fillId="0" borderId="10" xfId="0" applyNumberFormat="1" applyFont="1" applyBorder="1" applyAlignment="1">
      <alignment horizontal="right" vertical="center"/>
    </xf>
    <xf numFmtId="2" fontId="47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165" fontId="47" fillId="0" borderId="0" xfId="42" applyNumberFormat="1" applyFont="1" applyAlignment="1">
      <alignment/>
    </xf>
    <xf numFmtId="0" fontId="45" fillId="0" borderId="10" xfId="0" applyFont="1" applyBorder="1" applyAlignment="1">
      <alignment vertical="center"/>
    </xf>
    <xf numFmtId="43" fontId="45" fillId="0" borderId="10" xfId="0" applyNumberFormat="1" applyFont="1" applyBorder="1" applyAlignment="1">
      <alignment vertical="center"/>
    </xf>
    <xf numFmtId="4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.57421875" style="24" bestFit="1" customWidth="1"/>
    <col min="2" max="2" width="43.7109375" style="25" customWidth="1"/>
    <col min="3" max="3" width="15.57421875" style="26" bestFit="1" customWidth="1"/>
    <col min="4" max="4" width="9.57421875" style="24" customWidth="1"/>
    <col min="5" max="5" width="9.7109375" style="24" customWidth="1"/>
    <col min="6" max="6" width="13.140625" style="24" customWidth="1"/>
    <col min="7" max="7" width="9.140625" style="24" customWidth="1"/>
    <col min="8" max="8" width="10.28125" style="24" customWidth="1"/>
    <col min="9" max="16384" width="9.140625" style="24" customWidth="1"/>
  </cols>
  <sheetData>
    <row r="1" spans="1:10" ht="18.7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</row>
    <row r="4" spans="1:9" s="13" customFormat="1" ht="89.25">
      <c r="A4" s="20" t="s">
        <v>0</v>
      </c>
      <c r="B4" s="20" t="s">
        <v>1</v>
      </c>
      <c r="C4" s="14" t="s">
        <v>36</v>
      </c>
      <c r="D4" s="14" t="s">
        <v>9</v>
      </c>
      <c r="E4" s="21" t="s">
        <v>38</v>
      </c>
      <c r="F4" s="21" t="s">
        <v>39</v>
      </c>
      <c r="G4" s="21" t="s">
        <v>40</v>
      </c>
      <c r="H4" s="22" t="s">
        <v>41</v>
      </c>
      <c r="I4" s="23" t="s">
        <v>10</v>
      </c>
    </row>
    <row r="5" spans="1:9" s="1" customFormat="1" ht="16.5" customHeight="1">
      <c r="A5" s="3" t="s">
        <v>2</v>
      </c>
      <c r="B5" s="5" t="s">
        <v>11</v>
      </c>
      <c r="C5" s="7">
        <f>C6+C7+C8+C9+C10</f>
        <v>181.4226</v>
      </c>
      <c r="D5" s="9">
        <f>C5/C24%</f>
        <v>12.598791666666665</v>
      </c>
      <c r="E5" s="27"/>
      <c r="F5" s="27"/>
      <c r="G5" s="27"/>
      <c r="H5" s="29">
        <f>C5</f>
        <v>181.4226</v>
      </c>
      <c r="I5" s="27"/>
    </row>
    <row r="6" spans="1:9" s="1" customFormat="1" ht="16.5">
      <c r="A6" s="3">
        <v>1.1</v>
      </c>
      <c r="B6" s="5" t="s">
        <v>22</v>
      </c>
      <c r="C6" s="6">
        <f>679997/10000</f>
        <v>67.9997</v>
      </c>
      <c r="D6" s="4"/>
      <c r="E6" s="27"/>
      <c r="F6" s="27"/>
      <c r="G6" s="27"/>
      <c r="H6" s="28">
        <f aca="true" t="shared" si="0" ref="H6:H31">C6</f>
        <v>67.9997</v>
      </c>
      <c r="I6" s="27"/>
    </row>
    <row r="7" spans="1:9" s="1" customFormat="1" ht="33">
      <c r="A7" s="3">
        <v>1.2</v>
      </c>
      <c r="B7" s="5" t="s">
        <v>23</v>
      </c>
      <c r="C7" s="6">
        <f>271005/10000</f>
        <v>27.1005</v>
      </c>
      <c r="D7" s="4"/>
      <c r="E7" s="27"/>
      <c r="F7" s="27"/>
      <c r="G7" s="27"/>
      <c r="H7" s="28">
        <f t="shared" si="0"/>
        <v>27.1005</v>
      </c>
      <c r="I7" s="27"/>
    </row>
    <row r="8" spans="1:9" s="1" customFormat="1" ht="16.5">
      <c r="A8" s="3">
        <v>1.3</v>
      </c>
      <c r="B8" s="5" t="s">
        <v>37</v>
      </c>
      <c r="C8" s="6">
        <f>393731/10000</f>
        <v>39.3731</v>
      </c>
      <c r="D8" s="4"/>
      <c r="E8" s="27"/>
      <c r="F8" s="27"/>
      <c r="G8" s="27"/>
      <c r="H8" s="28">
        <f t="shared" si="0"/>
        <v>39.3731</v>
      </c>
      <c r="I8" s="27"/>
    </row>
    <row r="9" spans="1:9" s="1" customFormat="1" ht="16.5">
      <c r="A9" s="3">
        <v>1.4</v>
      </c>
      <c r="B9" s="5" t="s">
        <v>8</v>
      </c>
      <c r="C9" s="6">
        <f>75300/10000</f>
        <v>7.53</v>
      </c>
      <c r="D9" s="4"/>
      <c r="E9" s="27"/>
      <c r="F9" s="27"/>
      <c r="G9" s="27"/>
      <c r="H9" s="28">
        <f t="shared" si="0"/>
        <v>7.53</v>
      </c>
      <c r="I9" s="27"/>
    </row>
    <row r="10" spans="1:9" s="1" customFormat="1" ht="16.5">
      <c r="A10" s="3">
        <v>1.5</v>
      </c>
      <c r="B10" s="5" t="s">
        <v>24</v>
      </c>
      <c r="C10" s="6">
        <f>394193/10000</f>
        <v>39.4193</v>
      </c>
      <c r="D10" s="4"/>
      <c r="E10" s="27"/>
      <c r="F10" s="27"/>
      <c r="G10" s="27"/>
      <c r="H10" s="28">
        <f t="shared" si="0"/>
        <v>39.4193</v>
      </c>
      <c r="I10" s="27"/>
    </row>
    <row r="11" spans="1:9" s="1" customFormat="1" ht="16.5" customHeight="1">
      <c r="A11" s="3" t="s">
        <v>3</v>
      </c>
      <c r="B11" s="5" t="s">
        <v>12</v>
      </c>
      <c r="C11" s="7">
        <f>C12+C13+C14</f>
        <v>220.8854</v>
      </c>
      <c r="D11" s="9">
        <f>C11/C24%</f>
        <v>15.339263888888889</v>
      </c>
      <c r="E11" s="27"/>
      <c r="F11" s="27"/>
      <c r="G11" s="27"/>
      <c r="H11" s="29">
        <f t="shared" si="0"/>
        <v>220.8854</v>
      </c>
      <c r="I11" s="27"/>
    </row>
    <row r="12" spans="1:9" s="1" customFormat="1" ht="16.5">
      <c r="A12" s="3">
        <v>2.1</v>
      </c>
      <c r="B12" s="5" t="s">
        <v>13</v>
      </c>
      <c r="C12" s="6">
        <f>636799/10000</f>
        <v>63.6799</v>
      </c>
      <c r="D12" s="4"/>
      <c r="E12" s="27"/>
      <c r="F12" s="27"/>
      <c r="G12" s="27"/>
      <c r="H12" s="28">
        <f t="shared" si="0"/>
        <v>63.6799</v>
      </c>
      <c r="I12" s="27"/>
    </row>
    <row r="13" spans="1:9" s="1" customFormat="1" ht="16.5">
      <c r="A13" s="3">
        <v>2.3</v>
      </c>
      <c r="B13" s="5" t="s">
        <v>14</v>
      </c>
      <c r="C13" s="6">
        <f>1400000/10000</f>
        <v>140</v>
      </c>
      <c r="D13" s="4"/>
      <c r="E13" s="27"/>
      <c r="F13" s="27"/>
      <c r="G13" s="27"/>
      <c r="H13" s="28">
        <f t="shared" si="0"/>
        <v>140</v>
      </c>
      <c r="I13" s="27"/>
    </row>
    <row r="14" spans="1:9" s="1" customFormat="1" ht="16.5">
      <c r="A14" s="3">
        <v>2.4</v>
      </c>
      <c r="B14" s="5" t="s">
        <v>15</v>
      </c>
      <c r="C14" s="6">
        <f>172055/10000</f>
        <v>17.2055</v>
      </c>
      <c r="D14" s="4"/>
      <c r="E14" s="27"/>
      <c r="F14" s="27"/>
      <c r="G14" s="27"/>
      <c r="H14" s="28">
        <f t="shared" si="0"/>
        <v>17.2055</v>
      </c>
      <c r="I14" s="27"/>
    </row>
    <row r="15" spans="1:9" s="1" customFormat="1" ht="16.5">
      <c r="A15" s="3" t="s">
        <v>4</v>
      </c>
      <c r="B15" s="5" t="s">
        <v>16</v>
      </c>
      <c r="C15" s="7">
        <f>C16+C17+C18+C19</f>
        <v>246.77779999999998</v>
      </c>
      <c r="D15" s="9">
        <f>C15/C24%</f>
        <v>17.13734722222222</v>
      </c>
      <c r="E15" s="27"/>
      <c r="F15" s="27"/>
      <c r="G15" s="27"/>
      <c r="H15" s="29">
        <f t="shared" si="0"/>
        <v>246.77779999999998</v>
      </c>
      <c r="I15" s="27"/>
    </row>
    <row r="16" spans="1:9" s="1" customFormat="1" ht="16.5">
      <c r="A16" s="3">
        <v>3.1</v>
      </c>
      <c r="B16" s="5" t="s">
        <v>17</v>
      </c>
      <c r="C16" s="6">
        <f>1704270/10000</f>
        <v>170.427</v>
      </c>
      <c r="D16" s="4"/>
      <c r="E16" s="27"/>
      <c r="F16" s="27"/>
      <c r="G16" s="27"/>
      <c r="H16" s="28">
        <f t="shared" si="0"/>
        <v>170.427</v>
      </c>
      <c r="I16" s="27"/>
    </row>
    <row r="17" spans="1:9" s="1" customFormat="1" ht="16.5">
      <c r="A17" s="8">
        <v>3.2</v>
      </c>
      <c r="B17" s="5" t="s">
        <v>6</v>
      </c>
      <c r="C17" s="6">
        <f>207426/10000</f>
        <v>20.7426</v>
      </c>
      <c r="D17" s="4"/>
      <c r="E17" s="27"/>
      <c r="F17" s="27"/>
      <c r="G17" s="27"/>
      <c r="H17" s="28">
        <f t="shared" si="0"/>
        <v>20.7426</v>
      </c>
      <c r="I17" s="27"/>
    </row>
    <row r="18" spans="1:9" s="1" customFormat="1" ht="16.5">
      <c r="A18" s="3">
        <v>3.3</v>
      </c>
      <c r="B18" s="5" t="s">
        <v>7</v>
      </c>
      <c r="C18" s="6">
        <f>297719/10000</f>
        <v>29.7719</v>
      </c>
      <c r="D18" s="4"/>
      <c r="E18" s="27"/>
      <c r="F18" s="27"/>
      <c r="G18" s="27"/>
      <c r="H18" s="28">
        <f t="shared" si="0"/>
        <v>29.7719</v>
      </c>
      <c r="I18" s="27"/>
    </row>
    <row r="19" spans="1:9" s="1" customFormat="1" ht="16.5">
      <c r="A19" s="3">
        <v>3.4</v>
      </c>
      <c r="B19" s="5" t="s">
        <v>25</v>
      </c>
      <c r="C19" s="6">
        <f>258363/10000</f>
        <v>25.8363</v>
      </c>
      <c r="D19" s="4"/>
      <c r="E19" s="27"/>
      <c r="F19" s="27"/>
      <c r="G19" s="27"/>
      <c r="H19" s="28">
        <f t="shared" si="0"/>
        <v>25.8363</v>
      </c>
      <c r="I19" s="27"/>
    </row>
    <row r="20" spans="1:9" s="1" customFormat="1" ht="16.5">
      <c r="A20" s="3" t="s">
        <v>5</v>
      </c>
      <c r="B20" s="5" t="s">
        <v>18</v>
      </c>
      <c r="C20" s="7">
        <f>C21+C22</f>
        <v>599.63</v>
      </c>
      <c r="D20" s="9">
        <f>C20/C24%</f>
        <v>41.640972222222224</v>
      </c>
      <c r="E20" s="27"/>
      <c r="F20" s="27"/>
      <c r="G20" s="27"/>
      <c r="H20" s="29">
        <f t="shared" si="0"/>
        <v>599.63</v>
      </c>
      <c r="I20" s="27"/>
    </row>
    <row r="21" spans="1:9" s="1" customFormat="1" ht="16.5">
      <c r="A21" s="3">
        <v>4.1</v>
      </c>
      <c r="B21" s="5" t="s">
        <v>19</v>
      </c>
      <c r="C21" s="6">
        <f>2338071/10000</f>
        <v>233.8071</v>
      </c>
      <c r="D21" s="4"/>
      <c r="E21" s="27"/>
      <c r="F21" s="27"/>
      <c r="G21" s="27"/>
      <c r="H21" s="28">
        <f t="shared" si="0"/>
        <v>233.8071</v>
      </c>
      <c r="I21" s="27"/>
    </row>
    <row r="22" spans="1:9" s="1" customFormat="1" ht="16.5">
      <c r="A22" s="3">
        <v>4.2</v>
      </c>
      <c r="B22" s="5" t="s">
        <v>26</v>
      </c>
      <c r="C22" s="6">
        <f>3658229/10000</f>
        <v>365.8229</v>
      </c>
      <c r="D22" s="4"/>
      <c r="E22" s="27"/>
      <c r="F22" s="27"/>
      <c r="G22" s="27"/>
      <c r="H22" s="28">
        <f t="shared" si="0"/>
        <v>365.8229</v>
      </c>
      <c r="I22" s="27"/>
    </row>
    <row r="23" spans="1:9" s="1" customFormat="1" ht="16.5">
      <c r="A23" s="3" t="s">
        <v>20</v>
      </c>
      <c r="B23" s="5" t="s">
        <v>21</v>
      </c>
      <c r="C23" s="7">
        <f>C24-C20-C15-C11-C5</f>
        <v>191.28420000000006</v>
      </c>
      <c r="D23" s="9">
        <f>C23/C24%</f>
        <v>13.283625000000004</v>
      </c>
      <c r="E23" s="27"/>
      <c r="F23" s="27"/>
      <c r="G23" s="27"/>
      <c r="H23" s="29">
        <f t="shared" si="0"/>
        <v>191.28420000000006</v>
      </c>
      <c r="I23" s="27"/>
    </row>
    <row r="24" spans="1:9" s="2" customFormat="1" ht="16.5">
      <c r="A24" s="12" t="s">
        <v>33</v>
      </c>
      <c r="B24" s="10" t="s">
        <v>27</v>
      </c>
      <c r="C24" s="7">
        <v>1440</v>
      </c>
      <c r="D24" s="9">
        <f>D23+D20+D15+D11+D5</f>
        <v>100.00000000000001</v>
      </c>
      <c r="E24" s="30"/>
      <c r="F24" s="30"/>
      <c r="G24" s="30"/>
      <c r="H24" s="29">
        <f t="shared" si="0"/>
        <v>1440</v>
      </c>
      <c r="I24" s="30"/>
    </row>
    <row r="25" spans="1:9" ht="33">
      <c r="A25" s="11" t="s">
        <v>28</v>
      </c>
      <c r="B25" s="5" t="s">
        <v>31</v>
      </c>
      <c r="C25" s="16"/>
      <c r="D25" s="11"/>
      <c r="E25" s="31"/>
      <c r="F25" s="31"/>
      <c r="G25" s="31"/>
      <c r="H25" s="28">
        <f t="shared" si="0"/>
        <v>0</v>
      </c>
      <c r="I25" s="31"/>
    </row>
    <row r="26" spans="1:9" ht="16.5">
      <c r="A26" s="8">
        <v>6.1</v>
      </c>
      <c r="B26" s="5" t="s">
        <v>6</v>
      </c>
      <c r="C26" s="6">
        <f>309544/10000</f>
        <v>30.9544</v>
      </c>
      <c r="D26" s="17">
        <f>C26/C30%</f>
        <v>18.874634146341464</v>
      </c>
      <c r="E26" s="31"/>
      <c r="F26" s="31"/>
      <c r="G26" s="31"/>
      <c r="H26" s="28">
        <f t="shared" si="0"/>
        <v>30.9544</v>
      </c>
      <c r="I26" s="31"/>
    </row>
    <row r="27" spans="1:9" ht="16.5">
      <c r="A27" s="3">
        <v>6.2</v>
      </c>
      <c r="B27" s="5" t="s">
        <v>22</v>
      </c>
      <c r="C27" s="6">
        <f>13432/10000</f>
        <v>1.3432</v>
      </c>
      <c r="D27" s="17">
        <f>C27/C30%</f>
        <v>0.8190243902439025</v>
      </c>
      <c r="E27" s="31"/>
      <c r="F27" s="31"/>
      <c r="G27" s="31"/>
      <c r="H27" s="28">
        <f t="shared" si="0"/>
        <v>1.3432</v>
      </c>
      <c r="I27" s="31"/>
    </row>
    <row r="28" spans="1:9" ht="16.5">
      <c r="A28" s="11">
        <v>6.3</v>
      </c>
      <c r="B28" s="5" t="s">
        <v>26</v>
      </c>
      <c r="C28" s="6">
        <f>963266/10000</f>
        <v>96.3266</v>
      </c>
      <c r="D28" s="17">
        <f>C28/C30%</f>
        <v>58.73573170731708</v>
      </c>
      <c r="E28" s="31"/>
      <c r="F28" s="31"/>
      <c r="G28" s="31"/>
      <c r="H28" s="28">
        <f t="shared" si="0"/>
        <v>96.3266</v>
      </c>
      <c r="I28" s="31"/>
    </row>
    <row r="29" spans="1:9" ht="16.5">
      <c r="A29" s="11">
        <v>6.4</v>
      </c>
      <c r="B29" s="5" t="s">
        <v>29</v>
      </c>
      <c r="C29" s="16">
        <f>C30-C26-C27-C28</f>
        <v>35.37580000000001</v>
      </c>
      <c r="D29" s="18">
        <f>C29/C30%</f>
        <v>21.57060975609757</v>
      </c>
      <c r="E29" s="31"/>
      <c r="F29" s="31"/>
      <c r="G29" s="31"/>
      <c r="H29" s="28">
        <f t="shared" si="0"/>
        <v>35.37580000000001</v>
      </c>
      <c r="I29" s="31"/>
    </row>
    <row r="30" spans="1:9" ht="33">
      <c r="A30" s="12" t="s">
        <v>34</v>
      </c>
      <c r="B30" s="10" t="s">
        <v>32</v>
      </c>
      <c r="C30" s="15">
        <v>164</v>
      </c>
      <c r="D30" s="19">
        <f>D26+D27+D28+D29</f>
        <v>100.00000000000001</v>
      </c>
      <c r="E30" s="31"/>
      <c r="F30" s="31"/>
      <c r="G30" s="31"/>
      <c r="H30" s="29">
        <f t="shared" si="0"/>
        <v>164</v>
      </c>
      <c r="I30" s="31"/>
    </row>
    <row r="31" spans="1:9" ht="33">
      <c r="A31" s="12" t="s">
        <v>35</v>
      </c>
      <c r="B31" s="10" t="s">
        <v>30</v>
      </c>
      <c r="C31" s="15">
        <f>C24+C30</f>
        <v>1604</v>
      </c>
      <c r="D31" s="11"/>
      <c r="E31" s="31"/>
      <c r="F31" s="31"/>
      <c r="G31" s="31"/>
      <c r="H31" s="29">
        <f t="shared" si="0"/>
        <v>1604</v>
      </c>
      <c r="I31" s="31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HAI</cp:lastModifiedBy>
  <dcterms:created xsi:type="dcterms:W3CDTF">2011-10-18T08:18:17Z</dcterms:created>
  <dcterms:modified xsi:type="dcterms:W3CDTF">2017-08-08T09:28:31Z</dcterms:modified>
  <cp:category/>
  <cp:version/>
  <cp:contentType/>
  <cp:contentStatus/>
</cp:coreProperties>
</file>